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d.docs.live.net/16825d76134eeeec/デスクトップ/"/>
    </mc:Choice>
  </mc:AlternateContent>
  <xr:revisionPtr revIDLastSave="38" documentId="14_{089CBBBD-BB81-48E1-A3BD-C694A4F0CB51}" xr6:coauthVersionLast="47" xr6:coauthVersionMax="47" xr10:uidLastSave="{379C3983-3DB0-40DA-BC37-C2C67308941C}"/>
  <bookViews>
    <workbookView xWindow="-108" yWindow="-108" windowWidth="23256" windowHeight="12456" xr2:uid="{E20C257A-2D65-4B93-8C74-60F6275789E1}"/>
  </bookViews>
  <sheets>
    <sheet name="春季・会長杯・選手権・冬季" sheetId="5" r:id="rId1"/>
    <sheet name="ダンロップ（変更中）" sheetId="6" r:id="rId2"/>
    <sheet name="高校生以下大会" sheetId="8" r:id="rId3"/>
    <sheet name="使い方と注意" sheetId="7" r:id="rId4"/>
    <sheet name="オープン大会申込用紙" sheetId="9" r:id="rId5"/>
    <sheet name="登録更新等" sheetId="10" r:id="rId6"/>
  </sheets>
  <definedNames>
    <definedName name="_xlnm.Print_Area" localSheetId="2">高校生以下大会!$B$1:$N$38</definedName>
    <definedName name="_xlnm.Print_Area" localSheetId="0">春季・会長杯・選手権・冬季!$B$1:$U$62</definedName>
    <definedName name="_xlnm.Print_Titles" localSheetId="0">春季・会長杯・選手権・冬季!$1:$5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5" l="1"/>
  <c r="R28" i="5"/>
  <c r="O62" i="5"/>
  <c r="O61" i="5"/>
  <c r="O60" i="5"/>
  <c r="O59" i="5"/>
  <c r="O58" i="5"/>
  <c r="O57" i="5"/>
  <c r="O56" i="5"/>
  <c r="O55" i="5"/>
  <c r="O54" i="5"/>
  <c r="O53" i="5"/>
  <c r="O52" i="5"/>
  <c r="O51" i="5"/>
  <c r="O50" i="5"/>
  <c r="O49" i="5"/>
  <c r="O48" i="5"/>
  <c r="O47" i="5"/>
  <c r="O46" i="5"/>
  <c r="O45" i="5"/>
  <c r="O42" i="5"/>
  <c r="O41" i="5"/>
  <c r="O40" i="5"/>
  <c r="O39" i="5"/>
  <c r="O38" i="5"/>
  <c r="O37" i="5"/>
  <c r="O36" i="5"/>
  <c r="O35" i="5"/>
  <c r="O34" i="5"/>
  <c r="O33" i="5"/>
  <c r="O32" i="5"/>
  <c r="O31" i="5"/>
  <c r="O30" i="5"/>
  <c r="O29" i="5"/>
  <c r="O28" i="5"/>
  <c r="O27" i="5"/>
  <c r="O26" i="5"/>
  <c r="O25" i="5"/>
  <c r="O19" i="5"/>
  <c r="O18" i="5"/>
  <c r="AA24" i="6"/>
  <c r="AB24" i="6"/>
  <c r="AC24" i="6"/>
  <c r="AD24" i="6"/>
  <c r="AE24" i="6"/>
  <c r="AF24" i="6"/>
  <c r="AA25" i="6"/>
  <c r="AB25" i="6"/>
  <c r="AC25" i="6"/>
  <c r="AD25" i="6"/>
  <c r="AE25" i="6"/>
  <c r="AF25" i="6"/>
  <c r="AA26" i="6"/>
  <c r="AB26" i="6"/>
  <c r="AC26" i="6"/>
  <c r="F7" i="6" s="1"/>
  <c r="AD26" i="6"/>
  <c r="AE26" i="6"/>
  <c r="G7" i="6" s="1"/>
  <c r="U17" i="6" s="1"/>
  <c r="U19" i="6" s="1"/>
  <c r="AF26" i="6"/>
  <c r="AA27" i="6"/>
  <c r="AB27" i="6"/>
  <c r="AC27" i="6"/>
  <c r="AD27" i="6"/>
  <c r="AE27" i="6"/>
  <c r="AF27" i="6"/>
  <c r="AA28" i="6"/>
  <c r="C7" i="6" s="1"/>
  <c r="AB28" i="6"/>
  <c r="AC28" i="6"/>
  <c r="AD28" i="6"/>
  <c r="AE28" i="6"/>
  <c r="AF28" i="6"/>
  <c r="AA29" i="6"/>
  <c r="AB29" i="6"/>
  <c r="AC29" i="6"/>
  <c r="AD29" i="6"/>
  <c r="AE29" i="6"/>
  <c r="AF29" i="6"/>
  <c r="AA30" i="6"/>
  <c r="AB30" i="6"/>
  <c r="AC30" i="6"/>
  <c r="AD30" i="6"/>
  <c r="AE30" i="6"/>
  <c r="AF30" i="6"/>
  <c r="AA31" i="6"/>
  <c r="AB31" i="6"/>
  <c r="AC31" i="6"/>
  <c r="AD31" i="6"/>
  <c r="AE31" i="6"/>
  <c r="AF31" i="6"/>
  <c r="AA32" i="6"/>
  <c r="AB32" i="6"/>
  <c r="AC32" i="6"/>
  <c r="AD32" i="6"/>
  <c r="AE32" i="6"/>
  <c r="AF32" i="6"/>
  <c r="AF23" i="6"/>
  <c r="AE23" i="6"/>
  <c r="AD23" i="6"/>
  <c r="N7" i="6" s="1"/>
  <c r="AC23" i="6"/>
  <c r="AB23" i="6"/>
  <c r="K7" i="6" s="1"/>
  <c r="AA23" i="6"/>
  <c r="AS36" i="6"/>
  <c r="AS38" i="6"/>
  <c r="AS40" i="6"/>
  <c r="AS42" i="6"/>
  <c r="AS44" i="6"/>
  <c r="AS46" i="6"/>
  <c r="AS48" i="6"/>
  <c r="AS50" i="6"/>
  <c r="AS52" i="6"/>
  <c r="AS34" i="6"/>
  <c r="S10" i="6" s="1"/>
  <c r="Y10" i="6" s="1"/>
  <c r="S17" i="5"/>
  <c r="S10" i="5"/>
  <c r="S12" i="5"/>
  <c r="T26" i="5"/>
  <c r="S16" i="5"/>
  <c r="AA36" i="6"/>
  <c r="AB36" i="6"/>
  <c r="AC36" i="6"/>
  <c r="AD36" i="6"/>
  <c r="AE36" i="6"/>
  <c r="AF36" i="6"/>
  <c r="AG36" i="6"/>
  <c r="AH36" i="6"/>
  <c r="AI36" i="6"/>
  <c r="AJ36" i="6"/>
  <c r="AK36" i="6"/>
  <c r="AL36" i="6"/>
  <c r="AM36" i="6"/>
  <c r="AN36" i="6"/>
  <c r="T13" i="6" s="1"/>
  <c r="AO36" i="6"/>
  <c r="AP36" i="6"/>
  <c r="AQ36" i="6"/>
  <c r="AR36" i="6"/>
  <c r="AA38" i="6"/>
  <c r="AB38" i="6"/>
  <c r="AC38" i="6"/>
  <c r="AD38" i="6"/>
  <c r="AE38" i="6"/>
  <c r="AF38" i="6"/>
  <c r="AG38" i="6"/>
  <c r="AH38" i="6"/>
  <c r="AI38" i="6"/>
  <c r="AJ38" i="6"/>
  <c r="AK38" i="6"/>
  <c r="AL38" i="6"/>
  <c r="AM38" i="6"/>
  <c r="S13" i="6" s="1"/>
  <c r="AN38" i="6"/>
  <c r="AO38" i="6"/>
  <c r="AP38" i="6"/>
  <c r="AQ38" i="6"/>
  <c r="U14" i="6" s="1"/>
  <c r="AR38" i="6"/>
  <c r="AA40" i="6"/>
  <c r="AB40" i="6"/>
  <c r="AC40" i="6"/>
  <c r="AD40" i="6"/>
  <c r="AE40" i="6"/>
  <c r="AF40" i="6"/>
  <c r="AG40" i="6"/>
  <c r="AH40" i="6"/>
  <c r="AI40" i="6"/>
  <c r="K12" i="6" s="1"/>
  <c r="AJ40" i="6"/>
  <c r="AK40" i="6"/>
  <c r="AL40" i="6"/>
  <c r="AM40" i="6"/>
  <c r="AN40" i="6"/>
  <c r="AO40" i="6"/>
  <c r="AP40" i="6"/>
  <c r="AQ40" i="6"/>
  <c r="AR40" i="6"/>
  <c r="AA42" i="6"/>
  <c r="AB42" i="6"/>
  <c r="AC42" i="6"/>
  <c r="AD42" i="6"/>
  <c r="AE42" i="6"/>
  <c r="AF42" i="6"/>
  <c r="AG42" i="6"/>
  <c r="J12" i="6" s="1"/>
  <c r="P12" i="6" s="1"/>
  <c r="AH42" i="6"/>
  <c r="AI42" i="6"/>
  <c r="AJ42" i="6"/>
  <c r="AK42" i="6"/>
  <c r="AL42" i="6"/>
  <c r="AM42" i="6"/>
  <c r="AN42" i="6"/>
  <c r="AO42" i="6"/>
  <c r="AP42" i="6"/>
  <c r="AQ42" i="6"/>
  <c r="AR42" i="6"/>
  <c r="AA44" i="6"/>
  <c r="AB44" i="6"/>
  <c r="AC44" i="6"/>
  <c r="AD44" i="6"/>
  <c r="AE44" i="6"/>
  <c r="AF44" i="6"/>
  <c r="AG44" i="6"/>
  <c r="AH44" i="6"/>
  <c r="AI44" i="6"/>
  <c r="AJ44" i="6"/>
  <c r="AK44" i="6"/>
  <c r="AL44" i="6"/>
  <c r="AM44" i="6"/>
  <c r="AN44" i="6"/>
  <c r="AO44" i="6"/>
  <c r="AP44" i="6"/>
  <c r="AQ44" i="6"/>
  <c r="AR44" i="6"/>
  <c r="AA46" i="6"/>
  <c r="AB46" i="6"/>
  <c r="AC46" i="6"/>
  <c r="AD46" i="6"/>
  <c r="AE46" i="6"/>
  <c r="AF46" i="6"/>
  <c r="AG46" i="6"/>
  <c r="AH46" i="6"/>
  <c r="AI46" i="6"/>
  <c r="AJ46" i="6"/>
  <c r="AK46" i="6"/>
  <c r="AL46" i="6"/>
  <c r="AM46" i="6"/>
  <c r="AN46" i="6"/>
  <c r="AO46" i="6"/>
  <c r="AP46" i="6"/>
  <c r="AQ46" i="6"/>
  <c r="AR46" i="6"/>
  <c r="AA48" i="6"/>
  <c r="AB48" i="6"/>
  <c r="AC48" i="6"/>
  <c r="AD48" i="6"/>
  <c r="AE48" i="6"/>
  <c r="AF48" i="6"/>
  <c r="AG48" i="6"/>
  <c r="AH48" i="6"/>
  <c r="AI48" i="6"/>
  <c r="AJ48" i="6"/>
  <c r="AK48" i="6"/>
  <c r="AL48" i="6"/>
  <c r="AM48" i="6"/>
  <c r="AN48" i="6"/>
  <c r="AO48" i="6"/>
  <c r="AP48" i="6"/>
  <c r="AQ48" i="6"/>
  <c r="AR48" i="6"/>
  <c r="AA50" i="6"/>
  <c r="AB50" i="6"/>
  <c r="AC50" i="6"/>
  <c r="AD50" i="6"/>
  <c r="AE50" i="6"/>
  <c r="AF50" i="6"/>
  <c r="AG50" i="6"/>
  <c r="AH50" i="6"/>
  <c r="AI50" i="6"/>
  <c r="AJ50" i="6"/>
  <c r="AK50" i="6"/>
  <c r="AL50" i="6"/>
  <c r="AM50" i="6"/>
  <c r="AN50" i="6"/>
  <c r="AO50" i="6"/>
  <c r="AP50" i="6"/>
  <c r="AQ50" i="6"/>
  <c r="AR50" i="6"/>
  <c r="AA52" i="6"/>
  <c r="AB52" i="6"/>
  <c r="AC52" i="6"/>
  <c r="AD52" i="6"/>
  <c r="AE52" i="6"/>
  <c r="AF52" i="6"/>
  <c r="AG52" i="6"/>
  <c r="AH52" i="6"/>
  <c r="AI52" i="6"/>
  <c r="AJ52" i="6"/>
  <c r="AK52" i="6"/>
  <c r="AL52" i="6"/>
  <c r="AM52" i="6"/>
  <c r="AN52" i="6"/>
  <c r="AO52" i="6"/>
  <c r="AP52" i="6"/>
  <c r="AQ52" i="6"/>
  <c r="AR52" i="6"/>
  <c r="AR34" i="6"/>
  <c r="V14" i="6" s="1"/>
  <c r="AO34" i="6"/>
  <c r="AQ34" i="6"/>
  <c r="AN34" i="6"/>
  <c r="AP34" i="6"/>
  <c r="S14" i="6" s="1"/>
  <c r="Y14" i="6" s="1"/>
  <c r="AM34" i="6"/>
  <c r="AL34" i="6"/>
  <c r="M13" i="6" s="1"/>
  <c r="AK34" i="6"/>
  <c r="AJ34" i="6"/>
  <c r="L13" i="6" s="1"/>
  <c r="AI34" i="6"/>
  <c r="AH34" i="6"/>
  <c r="AG34" i="6"/>
  <c r="AF34" i="6"/>
  <c r="E14" i="6" s="1"/>
  <c r="AE34" i="6"/>
  <c r="AD34" i="6"/>
  <c r="D14" i="6" s="1"/>
  <c r="K18" i="6" s="1"/>
  <c r="K19" i="6" s="1"/>
  <c r="AC34" i="6"/>
  <c r="C12" i="6" s="1"/>
  <c r="AB34" i="6"/>
  <c r="AA34" i="6"/>
  <c r="B12" i="6" s="1"/>
  <c r="G16" i="5"/>
  <c r="M17" i="5"/>
  <c r="M13" i="5"/>
  <c r="M16" i="5"/>
  <c r="S15" i="5"/>
  <c r="M14" i="5"/>
  <c r="M11" i="5"/>
  <c r="M12" i="5"/>
  <c r="G11" i="5"/>
  <c r="G12" i="5"/>
  <c r="M9" i="5"/>
  <c r="G10" i="5"/>
  <c r="G8" i="5"/>
  <c r="G9" i="5"/>
  <c r="N52" i="6"/>
  <c r="N53" i="6"/>
  <c r="U62" i="5"/>
  <c r="P62" i="5"/>
  <c r="N62" i="5"/>
  <c r="L62" i="5"/>
  <c r="U61" i="5"/>
  <c r="T61" i="5"/>
  <c r="R61" i="5"/>
  <c r="P61" i="5"/>
  <c r="N61" i="5"/>
  <c r="L61" i="5"/>
  <c r="U60" i="5"/>
  <c r="P60" i="5"/>
  <c r="N60" i="5"/>
  <c r="L60" i="5"/>
  <c r="U59" i="5"/>
  <c r="T59" i="5"/>
  <c r="R59" i="5"/>
  <c r="P59" i="5"/>
  <c r="N59" i="5"/>
  <c r="L59" i="5"/>
  <c r="U58" i="5"/>
  <c r="P58" i="5"/>
  <c r="N58" i="5"/>
  <c r="L58" i="5"/>
  <c r="U57" i="5"/>
  <c r="T57" i="5"/>
  <c r="R57" i="5"/>
  <c r="P57" i="5"/>
  <c r="N57" i="5"/>
  <c r="L57" i="5"/>
  <c r="U56" i="5"/>
  <c r="P56" i="5"/>
  <c r="N56" i="5"/>
  <c r="L56" i="5"/>
  <c r="U55" i="5"/>
  <c r="T55" i="5"/>
  <c r="R55" i="5"/>
  <c r="P55" i="5"/>
  <c r="N55" i="5"/>
  <c r="L55" i="5"/>
  <c r="U54" i="5"/>
  <c r="P54" i="5"/>
  <c r="N54" i="5"/>
  <c r="L54" i="5"/>
  <c r="U53" i="5"/>
  <c r="T53" i="5"/>
  <c r="R53" i="5"/>
  <c r="P53" i="5"/>
  <c r="N53" i="5"/>
  <c r="L53" i="5"/>
  <c r="U52" i="5"/>
  <c r="P52" i="5"/>
  <c r="N52" i="5"/>
  <c r="L52" i="5"/>
  <c r="U51" i="5"/>
  <c r="T51" i="5"/>
  <c r="R51" i="5"/>
  <c r="P51" i="5"/>
  <c r="N51" i="5"/>
  <c r="L51" i="5"/>
  <c r="U50" i="5"/>
  <c r="P50" i="5"/>
  <c r="N50" i="5"/>
  <c r="L50" i="5"/>
  <c r="U49" i="5"/>
  <c r="T49" i="5"/>
  <c r="R49" i="5"/>
  <c r="P49" i="5"/>
  <c r="N49" i="5"/>
  <c r="L49" i="5"/>
  <c r="U48" i="5"/>
  <c r="P48" i="5"/>
  <c r="N48" i="5"/>
  <c r="L48" i="5"/>
  <c r="U47" i="5"/>
  <c r="T47" i="5"/>
  <c r="R47" i="5"/>
  <c r="P47" i="5"/>
  <c r="N47" i="5"/>
  <c r="L47" i="5"/>
  <c r="U46" i="5"/>
  <c r="P46" i="5"/>
  <c r="N46" i="5"/>
  <c r="L46" i="5"/>
  <c r="U45" i="5"/>
  <c r="T45" i="5"/>
  <c r="R45" i="5"/>
  <c r="P45" i="5"/>
  <c r="N45" i="5"/>
  <c r="L45" i="5"/>
  <c r="U42" i="5"/>
  <c r="T42" i="5"/>
  <c r="R42" i="5"/>
  <c r="P42" i="5"/>
  <c r="N42" i="5"/>
  <c r="L42" i="5"/>
  <c r="U41" i="5"/>
  <c r="T41" i="5"/>
  <c r="R41" i="5"/>
  <c r="P41" i="5"/>
  <c r="N41" i="5"/>
  <c r="L41" i="5"/>
  <c r="U40" i="5"/>
  <c r="T40" i="5"/>
  <c r="R40" i="5"/>
  <c r="P40" i="5"/>
  <c r="N40" i="5"/>
  <c r="L40" i="5"/>
  <c r="U39" i="5"/>
  <c r="T39" i="5"/>
  <c r="R39" i="5"/>
  <c r="P39" i="5"/>
  <c r="N39" i="5"/>
  <c r="L39" i="5"/>
  <c r="U38" i="5"/>
  <c r="T38" i="5"/>
  <c r="R38" i="5"/>
  <c r="P38" i="5"/>
  <c r="N38" i="5"/>
  <c r="L38" i="5"/>
  <c r="U37" i="5"/>
  <c r="T37" i="5"/>
  <c r="R37" i="5"/>
  <c r="P37" i="5"/>
  <c r="N37" i="5"/>
  <c r="L37" i="5"/>
  <c r="U36" i="5"/>
  <c r="T36" i="5"/>
  <c r="R36" i="5"/>
  <c r="P36" i="5"/>
  <c r="N36" i="5"/>
  <c r="L36" i="5"/>
  <c r="U35" i="5"/>
  <c r="T35" i="5"/>
  <c r="R35" i="5"/>
  <c r="P35" i="5"/>
  <c r="N35" i="5"/>
  <c r="L35" i="5"/>
  <c r="U34" i="5"/>
  <c r="T34" i="5"/>
  <c r="R34" i="5"/>
  <c r="P34" i="5"/>
  <c r="N34" i="5"/>
  <c r="L34" i="5"/>
  <c r="U33" i="5"/>
  <c r="T33" i="5"/>
  <c r="R33" i="5"/>
  <c r="P33" i="5"/>
  <c r="N33" i="5"/>
  <c r="L33" i="5"/>
  <c r="U32" i="5"/>
  <c r="T32" i="5"/>
  <c r="R32" i="5"/>
  <c r="P32" i="5"/>
  <c r="N32" i="5"/>
  <c r="L32" i="5"/>
  <c r="U31" i="5"/>
  <c r="T31" i="5"/>
  <c r="R31" i="5"/>
  <c r="P31" i="5"/>
  <c r="N31" i="5"/>
  <c r="L31" i="5"/>
  <c r="U30" i="5"/>
  <c r="T30" i="5"/>
  <c r="R30" i="5"/>
  <c r="P30" i="5"/>
  <c r="N30" i="5"/>
  <c r="L30" i="5"/>
  <c r="U29" i="5"/>
  <c r="T29" i="5"/>
  <c r="P29" i="5"/>
  <c r="N29" i="5"/>
  <c r="L29" i="5"/>
  <c r="U28" i="5"/>
  <c r="T28" i="5"/>
  <c r="P28" i="5"/>
  <c r="N28" i="5"/>
  <c r="L28" i="5"/>
  <c r="U27" i="5"/>
  <c r="T27" i="5"/>
  <c r="R27" i="5"/>
  <c r="P27" i="5"/>
  <c r="N27" i="5"/>
  <c r="L27" i="5"/>
  <c r="U26" i="5"/>
  <c r="R26" i="5"/>
  <c r="P26" i="5"/>
  <c r="N26" i="5"/>
  <c r="L26" i="5"/>
  <c r="U25" i="5"/>
  <c r="T25" i="5"/>
  <c r="R25" i="5"/>
  <c r="P25" i="5"/>
  <c r="N25" i="5"/>
  <c r="L25" i="5"/>
  <c r="Z35" i="6"/>
  <c r="Z36" i="6"/>
  <c r="Z37" i="6"/>
  <c r="Z38" i="6"/>
  <c r="Z39" i="6"/>
  <c r="Z40" i="6"/>
  <c r="Z41" i="6"/>
  <c r="Z42" i="6"/>
  <c r="Z43" i="6"/>
  <c r="Z44" i="6"/>
  <c r="Z45" i="6"/>
  <c r="Z46" i="6"/>
  <c r="Z47" i="6"/>
  <c r="Z48" i="6"/>
  <c r="Z49" i="6"/>
  <c r="Z50" i="6"/>
  <c r="Z51" i="6"/>
  <c r="Z52" i="6"/>
  <c r="Z53" i="6"/>
  <c r="Z34" i="6"/>
  <c r="Z24" i="6"/>
  <c r="Z25" i="6"/>
  <c r="Z26" i="6"/>
  <c r="Z27" i="6"/>
  <c r="Z28" i="6"/>
  <c r="Z29" i="6"/>
  <c r="Z30" i="6"/>
  <c r="Z31" i="6"/>
  <c r="Z32" i="6"/>
  <c r="Z23" i="6"/>
  <c r="U38" i="6"/>
  <c r="U34" i="6"/>
  <c r="Y53" i="6"/>
  <c r="R53" i="6"/>
  <c r="Y52" i="6"/>
  <c r="X52" i="6"/>
  <c r="R52" i="6"/>
  <c r="Y51" i="6"/>
  <c r="R51" i="6"/>
  <c r="N51" i="6"/>
  <c r="Y50" i="6"/>
  <c r="X50" i="6"/>
  <c r="R50" i="6"/>
  <c r="N50" i="6"/>
  <c r="Y49" i="6"/>
  <c r="R49" i="6"/>
  <c r="N49" i="6"/>
  <c r="Y48" i="6"/>
  <c r="X48" i="6"/>
  <c r="R48" i="6"/>
  <c r="N48" i="6"/>
  <c r="Y47" i="6"/>
  <c r="R47" i="6"/>
  <c r="N47" i="6"/>
  <c r="Y46" i="6"/>
  <c r="X46" i="6"/>
  <c r="R46" i="6"/>
  <c r="N46" i="6"/>
  <c r="Y45" i="6"/>
  <c r="R45" i="6"/>
  <c r="N45" i="6"/>
  <c r="Y44" i="6"/>
  <c r="X44" i="6"/>
  <c r="R44" i="6"/>
  <c r="N44" i="6"/>
  <c r="Y43" i="6"/>
  <c r="R43" i="6"/>
  <c r="N43" i="6"/>
  <c r="Y42" i="6"/>
  <c r="X42" i="6"/>
  <c r="R42" i="6"/>
  <c r="N42" i="6"/>
  <c r="Y41" i="6"/>
  <c r="R41" i="6"/>
  <c r="N41" i="6"/>
  <c r="Y40" i="6"/>
  <c r="X40" i="6"/>
  <c r="R40" i="6"/>
  <c r="N40" i="6"/>
  <c r="Y39" i="6"/>
  <c r="R39" i="6"/>
  <c r="N39" i="6"/>
  <c r="Y38" i="6"/>
  <c r="X38" i="6"/>
  <c r="R38" i="6"/>
  <c r="N38" i="6"/>
  <c r="Y37" i="6"/>
  <c r="R37" i="6"/>
  <c r="N37" i="6"/>
  <c r="Y36" i="6"/>
  <c r="X36" i="6"/>
  <c r="R36" i="6"/>
  <c r="N36" i="6"/>
  <c r="Y35" i="6"/>
  <c r="R35" i="6"/>
  <c r="N35" i="6"/>
  <c r="Y34" i="6"/>
  <c r="X34" i="6"/>
  <c r="R34" i="6"/>
  <c r="N34" i="6"/>
  <c r="Y32" i="6"/>
  <c r="X32" i="6"/>
  <c r="R32" i="6"/>
  <c r="N32" i="6"/>
  <c r="U32" i="6"/>
  <c r="Y31" i="6"/>
  <c r="X31" i="6"/>
  <c r="R31" i="6"/>
  <c r="N31" i="6"/>
  <c r="U31" i="6"/>
  <c r="Y30" i="6"/>
  <c r="X30" i="6"/>
  <c r="R30" i="6"/>
  <c r="N30" i="6"/>
  <c r="U30" i="6"/>
  <c r="Y29" i="6"/>
  <c r="X29" i="6"/>
  <c r="R29" i="6"/>
  <c r="N29" i="6"/>
  <c r="U29" i="6"/>
  <c r="Y28" i="6"/>
  <c r="X28" i="6"/>
  <c r="R28" i="6"/>
  <c r="N28" i="6"/>
  <c r="U28" i="6"/>
  <c r="Y27" i="6"/>
  <c r="X27" i="6"/>
  <c r="R27" i="6"/>
  <c r="N27" i="6"/>
  <c r="U27" i="6"/>
  <c r="Y26" i="6"/>
  <c r="X26" i="6"/>
  <c r="R26" i="6"/>
  <c r="N26" i="6"/>
  <c r="U26" i="6"/>
  <c r="Y25" i="6"/>
  <c r="X25" i="6"/>
  <c r="R25" i="6"/>
  <c r="N25" i="6"/>
  <c r="U25" i="6"/>
  <c r="Y24" i="6"/>
  <c r="X24" i="6"/>
  <c r="R24" i="6"/>
  <c r="N24" i="6"/>
  <c r="U24" i="6"/>
  <c r="Y23" i="6"/>
  <c r="X23" i="6"/>
  <c r="R23" i="6"/>
  <c r="N23" i="6"/>
  <c r="U23" i="6"/>
  <c r="AB18" i="6"/>
  <c r="U18" i="6"/>
  <c r="R18" i="6"/>
  <c r="AB17" i="6"/>
  <c r="N17" i="6"/>
  <c r="K17" i="6"/>
  <c r="E17" i="6"/>
  <c r="Y16" i="6"/>
  <c r="P16" i="6"/>
  <c r="H16" i="6"/>
  <c r="Y15" i="6"/>
  <c r="P15" i="6"/>
  <c r="H15" i="6"/>
  <c r="P14" i="6"/>
  <c r="H13" i="6"/>
  <c r="Y12" i="6"/>
  <c r="Y11" i="6"/>
  <c r="P11" i="6"/>
  <c r="H11" i="6"/>
  <c r="P10" i="6"/>
  <c r="H10" i="6"/>
  <c r="Y9" i="6"/>
  <c r="P9" i="6"/>
  <c r="H9" i="6"/>
  <c r="Y8" i="6"/>
  <c r="P8" i="6"/>
  <c r="H8" i="6"/>
  <c r="Y7" i="6"/>
  <c r="U36" i="6"/>
  <c r="U40" i="6"/>
  <c r="U42" i="6"/>
  <c r="U44" i="6"/>
  <c r="U46" i="6"/>
  <c r="U48" i="6"/>
  <c r="U50" i="6"/>
  <c r="U52" i="6"/>
  <c r="O7" i="6"/>
  <c r="B14" i="6"/>
  <c r="H14" i="6" s="1"/>
  <c r="J13" i="6"/>
  <c r="P13" i="6" s="1"/>
  <c r="S9" i="5"/>
  <c r="S11" i="5"/>
  <c r="G17" i="5"/>
  <c r="S8" i="5"/>
  <c r="L19" i="5"/>
  <c r="G14" i="5"/>
  <c r="G13" i="5"/>
  <c r="M8" i="5"/>
  <c r="L18" i="5"/>
  <c r="G15" i="5"/>
  <c r="M10" i="5"/>
  <c r="M15" i="5"/>
  <c r="S13" i="5"/>
  <c r="F18" i="5" l="1"/>
  <c r="R18" i="5" s="1"/>
  <c r="L20" i="5"/>
  <c r="O20" i="5"/>
  <c r="F19" i="5"/>
  <c r="R19" i="5" s="1"/>
  <c r="H17" i="6"/>
  <c r="H7" i="6"/>
  <c r="H18" i="6"/>
  <c r="P7" i="6"/>
  <c r="N18" i="6"/>
  <c r="N19" i="6" s="1"/>
  <c r="Y13" i="6"/>
  <c r="E18" i="6"/>
  <c r="H12" i="6"/>
  <c r="R17" i="6"/>
  <c r="R19" i="6" s="1"/>
  <c r="F20" i="5" l="1"/>
  <c r="R20" i="5" s="1"/>
  <c r="X18" i="6"/>
  <c r="E19" i="6"/>
  <c r="X17" i="6"/>
  <c r="Y20" i="6" s="1"/>
  <c r="H19" i="6"/>
  <c r="X19" i="6" l="1"/>
</calcChain>
</file>

<file path=xl/sharedStrings.xml><?xml version="1.0" encoding="utf-8"?>
<sst xmlns="http://schemas.openxmlformats.org/spreadsheetml/2006/main" count="479" uniqueCount="337">
  <si>
    <t>種別</t>
    <rPh sb="0" eb="2">
      <t>シュベツ</t>
    </rPh>
    <phoneticPr fontId="1"/>
  </si>
  <si>
    <t>男シＡ</t>
    <rPh sb="0" eb="1">
      <t>オトコ</t>
    </rPh>
    <phoneticPr fontId="1"/>
  </si>
  <si>
    <t>男シＢ</t>
    <rPh sb="0" eb="1">
      <t>オトコ</t>
    </rPh>
    <phoneticPr fontId="1"/>
  </si>
  <si>
    <t>男シＣ</t>
    <rPh sb="0" eb="1">
      <t>オトコ</t>
    </rPh>
    <phoneticPr fontId="1"/>
  </si>
  <si>
    <t>男シＤ</t>
    <rPh sb="0" eb="1">
      <t>オトコ</t>
    </rPh>
    <phoneticPr fontId="1"/>
  </si>
  <si>
    <t>男シＥ</t>
    <rPh sb="0" eb="1">
      <t>オトコ</t>
    </rPh>
    <phoneticPr fontId="1"/>
  </si>
  <si>
    <t>女シＡ</t>
    <rPh sb="0" eb="1">
      <t>オンナ</t>
    </rPh>
    <phoneticPr fontId="1"/>
  </si>
  <si>
    <t>女シＢ</t>
    <rPh sb="0" eb="1">
      <t>オンナ</t>
    </rPh>
    <phoneticPr fontId="1"/>
  </si>
  <si>
    <t>女シＣ</t>
    <rPh sb="0" eb="1">
      <t>オンナ</t>
    </rPh>
    <phoneticPr fontId="1"/>
  </si>
  <si>
    <t>女シＤ</t>
    <rPh sb="0" eb="1">
      <t>オンナ</t>
    </rPh>
    <phoneticPr fontId="1"/>
  </si>
  <si>
    <t>女シＥ</t>
    <rPh sb="0" eb="1">
      <t>オンナ</t>
    </rPh>
    <phoneticPr fontId="1"/>
  </si>
  <si>
    <t>男ダＡ</t>
    <rPh sb="0" eb="1">
      <t>オトコ</t>
    </rPh>
    <phoneticPr fontId="1"/>
  </si>
  <si>
    <t>男ダＢ</t>
    <rPh sb="0" eb="1">
      <t>オトコ</t>
    </rPh>
    <phoneticPr fontId="1"/>
  </si>
  <si>
    <t>男ダＣ</t>
    <rPh sb="0" eb="1">
      <t>オトコ</t>
    </rPh>
    <phoneticPr fontId="1"/>
  </si>
  <si>
    <t>男ダＤ</t>
    <rPh sb="0" eb="1">
      <t>オトコ</t>
    </rPh>
    <phoneticPr fontId="1"/>
  </si>
  <si>
    <t>男ダＥ</t>
    <rPh sb="0" eb="1">
      <t>オトコ</t>
    </rPh>
    <phoneticPr fontId="1"/>
  </si>
  <si>
    <t>女ダＡ</t>
    <rPh sb="0" eb="1">
      <t>オンナ</t>
    </rPh>
    <phoneticPr fontId="1"/>
  </si>
  <si>
    <t>女ダＢ</t>
    <rPh sb="0" eb="1">
      <t>オンナ</t>
    </rPh>
    <phoneticPr fontId="1"/>
  </si>
  <si>
    <t>女ダＣ</t>
    <rPh sb="0" eb="1">
      <t>オンナ</t>
    </rPh>
    <phoneticPr fontId="1"/>
  </si>
  <si>
    <t>女ダＤ</t>
    <rPh sb="0" eb="1">
      <t>オンナ</t>
    </rPh>
    <phoneticPr fontId="1"/>
  </si>
  <si>
    <t>女ダＥ</t>
    <rPh sb="0" eb="1">
      <t>オンナ</t>
    </rPh>
    <phoneticPr fontId="1"/>
  </si>
  <si>
    <t>男３５シ</t>
    <rPh sb="0" eb="1">
      <t>オトコ</t>
    </rPh>
    <phoneticPr fontId="1"/>
  </si>
  <si>
    <t>男３５ダ</t>
    <rPh sb="0" eb="1">
      <t>オトコ</t>
    </rPh>
    <phoneticPr fontId="1"/>
  </si>
  <si>
    <t>男４５シ</t>
    <rPh sb="0" eb="1">
      <t>オトコ</t>
    </rPh>
    <phoneticPr fontId="1"/>
  </si>
  <si>
    <t>男４５ダ</t>
    <rPh sb="0" eb="1">
      <t>オトコ</t>
    </rPh>
    <phoneticPr fontId="1"/>
  </si>
  <si>
    <t>男５５シ</t>
    <rPh sb="0" eb="1">
      <t>オトコ</t>
    </rPh>
    <phoneticPr fontId="1"/>
  </si>
  <si>
    <t>男５５ダ</t>
    <rPh sb="0" eb="1">
      <t>オトコ</t>
    </rPh>
    <phoneticPr fontId="1"/>
  </si>
  <si>
    <t>　　歳シ</t>
    <rPh sb="2" eb="3">
      <t>サイ</t>
    </rPh>
    <phoneticPr fontId="1"/>
  </si>
  <si>
    <t>　　歳ダ</t>
    <rPh sb="2" eb="3">
      <t>サイ</t>
    </rPh>
    <phoneticPr fontId="1"/>
  </si>
  <si>
    <t>代表者名：</t>
    <rPh sb="0" eb="3">
      <t>ダイヒョウシャ</t>
    </rPh>
    <rPh sb="3" eb="4">
      <t>メイ</t>
    </rPh>
    <phoneticPr fontId="1"/>
  </si>
  <si>
    <t>申 　 　し　 　込　　　み　　　の　　　内　　　容　</t>
    <rPh sb="0" eb="1">
      <t>モウ</t>
    </rPh>
    <rPh sb="9" eb="10">
      <t>コ</t>
    </rPh>
    <rPh sb="21" eb="22">
      <t>ウチ</t>
    </rPh>
    <rPh sb="25" eb="26">
      <t>カタチ</t>
    </rPh>
    <phoneticPr fontId="1"/>
  </si>
  <si>
    <t>シングルス</t>
    <phoneticPr fontId="1"/>
  </si>
  <si>
    <t>ダブルス</t>
    <phoneticPr fontId="1"/>
  </si>
  <si>
    <t>合計金額</t>
    <rPh sb="0" eb="2">
      <t>ゴウケイ</t>
    </rPh>
    <rPh sb="2" eb="4">
      <t>キンガク</t>
    </rPh>
    <phoneticPr fontId="1"/>
  </si>
  <si>
    <t>3千円本数</t>
    <rPh sb="1" eb="3">
      <t>センエン</t>
    </rPh>
    <rPh sb="3" eb="5">
      <t>ホンスウ</t>
    </rPh>
    <phoneticPr fontId="1"/>
  </si>
  <si>
    <t>2千円本数</t>
    <rPh sb="1" eb="3">
      <t>センエン</t>
    </rPh>
    <rPh sb="3" eb="5">
      <t>ホンスウ</t>
    </rPh>
    <phoneticPr fontId="1"/>
  </si>
  <si>
    <t>1.5千円本数</t>
    <rPh sb="3" eb="5">
      <t>センエン</t>
    </rPh>
    <rPh sb="5" eb="7">
      <t>ホンスウ</t>
    </rPh>
    <phoneticPr fontId="1"/>
  </si>
  <si>
    <t>千円本数</t>
    <rPh sb="0" eb="2">
      <t>センエン</t>
    </rPh>
    <rPh sb="2" eb="4">
      <t>ホンスウ</t>
    </rPh>
    <phoneticPr fontId="1"/>
  </si>
  <si>
    <t>合計</t>
    <rPh sb="0" eb="2">
      <t>ゴウケイ</t>
    </rPh>
    <phoneticPr fontId="1"/>
  </si>
  <si>
    <t>登　録　名　：</t>
    <rPh sb="0" eb="1">
      <t>ノボル</t>
    </rPh>
    <rPh sb="2" eb="3">
      <t>ロク</t>
    </rPh>
    <rPh sb="4" eb="5">
      <t>メイ</t>
    </rPh>
    <phoneticPr fontId="1"/>
  </si>
  <si>
    <t>携帯番号：</t>
    <rPh sb="0" eb="2">
      <t>ケイタイ</t>
    </rPh>
    <rPh sb="2" eb="4">
      <t>バンゴウ</t>
    </rPh>
    <phoneticPr fontId="1"/>
  </si>
  <si>
    <t>合計本数</t>
    <rPh sb="0" eb="2">
      <t>ゴウケイ</t>
    </rPh>
    <rPh sb="2" eb="4">
      <t>ホンスウ</t>
    </rPh>
    <phoneticPr fontId="1"/>
  </si>
  <si>
    <t>3千円×本数</t>
    <rPh sb="1" eb="3">
      <t>センエン</t>
    </rPh>
    <rPh sb="4" eb="6">
      <t>ホンスウ</t>
    </rPh>
    <phoneticPr fontId="1"/>
  </si>
  <si>
    <t>2千円×本数</t>
    <rPh sb="1" eb="3">
      <t>センエン</t>
    </rPh>
    <rPh sb="4" eb="6">
      <t>ホンスウ</t>
    </rPh>
    <phoneticPr fontId="1"/>
  </si>
  <si>
    <t>1.5千円×本数</t>
    <rPh sb="3" eb="5">
      <t>センエン</t>
    </rPh>
    <rPh sb="6" eb="8">
      <t>ホンスウ</t>
    </rPh>
    <phoneticPr fontId="1"/>
  </si>
  <si>
    <t>※ このまま申し込み用紙と提出（協会保存用）</t>
    <rPh sb="6" eb="7">
      <t>モウ</t>
    </rPh>
    <rPh sb="8" eb="9">
      <t>コ</t>
    </rPh>
    <rPh sb="10" eb="12">
      <t>ヨウシ</t>
    </rPh>
    <rPh sb="13" eb="15">
      <t>テイシュツ</t>
    </rPh>
    <rPh sb="16" eb="18">
      <t>キョウカイ</t>
    </rPh>
    <rPh sb="18" eb="21">
      <t>ホゾンヨウ</t>
    </rPh>
    <phoneticPr fontId="1"/>
  </si>
  <si>
    <t>※ 切り取って提出するもの。全て書き込む（〃マークは禁止）</t>
    <rPh sb="2" eb="3">
      <t>キ</t>
    </rPh>
    <rPh sb="4" eb="5">
      <t>ト</t>
    </rPh>
    <rPh sb="7" eb="9">
      <t>テイシュツ</t>
    </rPh>
    <rPh sb="14" eb="15">
      <t>スベ</t>
    </rPh>
    <rPh sb="16" eb="17">
      <t>カ</t>
    </rPh>
    <rPh sb="18" eb="19">
      <t>コ</t>
    </rPh>
    <rPh sb="26" eb="28">
      <t>キンシ</t>
    </rPh>
    <phoneticPr fontId="1"/>
  </si>
  <si>
    <t>氏　　名</t>
    <rPh sb="0" eb="1">
      <t>シ</t>
    </rPh>
    <rPh sb="3" eb="4">
      <t>メイ</t>
    </rPh>
    <phoneticPr fontId="1"/>
  </si>
  <si>
    <t>所　　属</t>
    <rPh sb="0" eb="1">
      <t>ショ</t>
    </rPh>
    <rPh sb="3" eb="4">
      <t>ゾク</t>
    </rPh>
    <phoneticPr fontId="1"/>
  </si>
  <si>
    <t>種　　別</t>
    <rPh sb="0" eb="1">
      <t>タネ</t>
    </rPh>
    <rPh sb="3" eb="4">
      <t>ベツ</t>
    </rPh>
    <phoneticPr fontId="1"/>
  </si>
  <si>
    <t>級</t>
    <rPh sb="0" eb="1">
      <t>キュウ</t>
    </rPh>
    <phoneticPr fontId="1"/>
  </si>
  <si>
    <t>ポイント</t>
    <phoneticPr fontId="1"/>
  </si>
  <si>
    <t>注意　：　下の事項をよく読み厳守すること</t>
    <rPh sb="0" eb="2">
      <t>チュウイ</t>
    </rPh>
    <rPh sb="5" eb="6">
      <t>シタ</t>
    </rPh>
    <rPh sb="7" eb="9">
      <t>ジコウ</t>
    </rPh>
    <rPh sb="12" eb="13">
      <t>ヨ</t>
    </rPh>
    <rPh sb="14" eb="16">
      <t>ゲンシュ</t>
    </rPh>
    <phoneticPr fontId="1"/>
  </si>
  <si>
    <t>①　提出用は、きれいに切り取り、種目ごとに束ねて提出すること。</t>
    <rPh sb="2" eb="5">
      <t>テイシュツヨウ</t>
    </rPh>
    <rPh sb="11" eb="12">
      <t>キ</t>
    </rPh>
    <rPh sb="13" eb="14">
      <t>ト</t>
    </rPh>
    <rPh sb="16" eb="18">
      <t>シュモク</t>
    </rPh>
    <rPh sb="21" eb="22">
      <t>タバ</t>
    </rPh>
    <rPh sb="24" eb="26">
      <t>テイシュツ</t>
    </rPh>
    <phoneticPr fontId="1"/>
  </si>
  <si>
    <t>②　切り取ったものをそのまま使用し、そのまま印刷に回るので、フルネームを楷書で（パソコンＯＫ）明確に書くこと。</t>
    <rPh sb="2" eb="3">
      <t>キ</t>
    </rPh>
    <rPh sb="4" eb="5">
      <t>ト</t>
    </rPh>
    <rPh sb="14" eb="16">
      <t>シヨウ</t>
    </rPh>
    <rPh sb="22" eb="24">
      <t>インサツ</t>
    </rPh>
    <rPh sb="25" eb="26">
      <t>マワ</t>
    </rPh>
    <rPh sb="36" eb="38">
      <t>カイショ</t>
    </rPh>
    <rPh sb="47" eb="49">
      <t>メイカク</t>
    </rPh>
    <rPh sb="50" eb="51">
      <t>カ</t>
    </rPh>
    <phoneticPr fontId="1"/>
  </si>
  <si>
    <t>⑤　ベテランの申し込みの欄がないものは、必要に応じて年齢を書いてください。</t>
    <rPh sb="7" eb="8">
      <t>モウ</t>
    </rPh>
    <rPh sb="9" eb="10">
      <t>コ</t>
    </rPh>
    <rPh sb="12" eb="13">
      <t>ラン</t>
    </rPh>
    <rPh sb="20" eb="22">
      <t>ヒツヨウ</t>
    </rPh>
    <rPh sb="23" eb="24">
      <t>オウ</t>
    </rPh>
    <rPh sb="26" eb="28">
      <t>ネンレイ</t>
    </rPh>
    <rPh sb="29" eb="30">
      <t>カ</t>
    </rPh>
    <phoneticPr fontId="1"/>
  </si>
  <si>
    <t>ミックスＩ、Ｊ級の記入の仕方はホームページを参照してください。申し込み用紙は、ホームページ上にあるのでコピーして</t>
    <rPh sb="7" eb="8">
      <t>キュウ</t>
    </rPh>
    <rPh sb="9" eb="11">
      <t>キニュウ</t>
    </rPh>
    <rPh sb="12" eb="14">
      <t>シカタ</t>
    </rPh>
    <rPh sb="22" eb="24">
      <t>サンショウ</t>
    </rPh>
    <rPh sb="31" eb="32">
      <t>モウ</t>
    </rPh>
    <rPh sb="33" eb="34">
      <t>コ</t>
    </rPh>
    <rPh sb="35" eb="37">
      <t>ヨウシ</t>
    </rPh>
    <rPh sb="45" eb="46">
      <t>ウエ</t>
    </rPh>
    <phoneticPr fontId="1"/>
  </si>
  <si>
    <t>使ってください。自作のものでも良いですが、幅など原型に近くしてください。</t>
    <rPh sb="0" eb="1">
      <t>ツカ</t>
    </rPh>
    <rPh sb="8" eb="10">
      <t>ジサク</t>
    </rPh>
    <rPh sb="15" eb="16">
      <t>ヨ</t>
    </rPh>
    <rPh sb="21" eb="22">
      <t>ハバ</t>
    </rPh>
    <rPh sb="24" eb="26">
      <t>ゲンケイ</t>
    </rPh>
    <rPh sb="27" eb="28">
      <t>チカ</t>
    </rPh>
    <phoneticPr fontId="1"/>
  </si>
  <si>
    <r>
      <t>③　</t>
    </r>
    <r>
      <rPr>
        <b/>
        <u/>
        <sz val="11"/>
        <color indexed="8"/>
        <rFont val="ＭＳ Ｐゴシック"/>
        <family val="3"/>
        <charset val="128"/>
      </rPr>
      <t>級の間違いは失格になるので必ずクラブでも確認すること。</t>
    </r>
    <r>
      <rPr>
        <sz val="11"/>
        <color theme="1"/>
        <rFont val="ＭＳ Ｐゴシック"/>
        <family val="3"/>
        <charset val="128"/>
        <scheme val="minor"/>
      </rPr>
      <t>所属は協会に登録してあるものか各クラブで提出時に確認すること。</t>
    </r>
    <rPh sb="2" eb="3">
      <t>キュウ</t>
    </rPh>
    <rPh sb="4" eb="6">
      <t>マチガ</t>
    </rPh>
    <rPh sb="8" eb="10">
      <t>シッカク</t>
    </rPh>
    <rPh sb="15" eb="16">
      <t>カナラ</t>
    </rPh>
    <rPh sb="22" eb="24">
      <t>カクニン</t>
    </rPh>
    <rPh sb="29" eb="31">
      <t>ショゾク</t>
    </rPh>
    <rPh sb="32" eb="34">
      <t>キョウカイ</t>
    </rPh>
    <rPh sb="35" eb="37">
      <t>トウロク</t>
    </rPh>
    <rPh sb="44" eb="45">
      <t>カク</t>
    </rPh>
    <rPh sb="49" eb="51">
      <t>テイシュツ</t>
    </rPh>
    <rPh sb="51" eb="52">
      <t>ジ</t>
    </rPh>
    <rPh sb="53" eb="55">
      <t>カクニン</t>
    </rPh>
    <phoneticPr fontId="1"/>
  </si>
  <si>
    <r>
      <t>④　ポイントを保持している者は、</t>
    </r>
    <r>
      <rPr>
        <b/>
        <sz val="11"/>
        <color indexed="8"/>
        <rFont val="ＭＳ Ｐゴシック"/>
        <family val="3"/>
        <charset val="128"/>
      </rPr>
      <t>必ず記入</t>
    </r>
    <r>
      <rPr>
        <sz val="11"/>
        <color theme="1"/>
        <rFont val="ＭＳ Ｐゴシック"/>
        <family val="3"/>
        <charset val="128"/>
        <scheme val="minor"/>
      </rPr>
      <t>すること。</t>
    </r>
    <r>
      <rPr>
        <b/>
        <sz val="11"/>
        <color indexed="8"/>
        <rFont val="ＭＳ Ｐゴシック"/>
        <family val="3"/>
        <charset val="128"/>
      </rPr>
      <t>記載の無い者は０ポイント</t>
    </r>
    <r>
      <rPr>
        <sz val="11"/>
        <color theme="1"/>
        <rFont val="ＭＳ Ｐゴシック"/>
        <family val="3"/>
        <charset val="128"/>
        <scheme val="minor"/>
      </rPr>
      <t>として扱うので注意のこと。ポイントは、県協会の</t>
    </r>
    <rPh sb="7" eb="9">
      <t>ホジ</t>
    </rPh>
    <rPh sb="13" eb="14">
      <t>モノ</t>
    </rPh>
    <rPh sb="16" eb="17">
      <t>カナラ</t>
    </rPh>
    <rPh sb="18" eb="20">
      <t>キニュウ</t>
    </rPh>
    <rPh sb="25" eb="27">
      <t>キサイ</t>
    </rPh>
    <rPh sb="28" eb="29">
      <t>ナ</t>
    </rPh>
    <rPh sb="30" eb="31">
      <t>モノ</t>
    </rPh>
    <rPh sb="40" eb="41">
      <t>アツカ</t>
    </rPh>
    <rPh sb="44" eb="46">
      <t>チュウイ</t>
    </rPh>
    <rPh sb="56" eb="57">
      <t>ケン</t>
    </rPh>
    <rPh sb="57" eb="59">
      <t>キョウカイ</t>
    </rPh>
    <phoneticPr fontId="1"/>
  </si>
  <si>
    <r>
      <t>　　　ホームページで確かめること。</t>
    </r>
    <r>
      <rPr>
        <b/>
        <sz val="11"/>
        <color indexed="8"/>
        <rFont val="ＭＳ Ｐゴシック"/>
        <family val="3"/>
        <charset val="128"/>
      </rPr>
      <t>（ＪＯＰは県ポイントに含まれているので重ねて入れないように注意すること）</t>
    </r>
    <rPh sb="10" eb="11">
      <t>タシ</t>
    </rPh>
    <rPh sb="22" eb="23">
      <t>ケン</t>
    </rPh>
    <rPh sb="28" eb="29">
      <t>フク</t>
    </rPh>
    <rPh sb="36" eb="37">
      <t>カサ</t>
    </rPh>
    <rPh sb="39" eb="40">
      <t>イ</t>
    </rPh>
    <rPh sb="46" eb="48">
      <t>チュウイ</t>
    </rPh>
    <phoneticPr fontId="1"/>
  </si>
  <si>
    <t>女３５シ</t>
    <rPh sb="0" eb="1">
      <t>オンナ</t>
    </rPh>
    <phoneticPr fontId="1"/>
  </si>
  <si>
    <t>女３５ダ</t>
    <rPh sb="0" eb="1">
      <t>オンナ</t>
    </rPh>
    <phoneticPr fontId="1"/>
  </si>
  <si>
    <t>女４５シ</t>
    <rPh sb="0" eb="1">
      <t>オンナ</t>
    </rPh>
    <phoneticPr fontId="1"/>
  </si>
  <si>
    <t>女４５ダ</t>
    <rPh sb="0" eb="1">
      <t>オンナ</t>
    </rPh>
    <phoneticPr fontId="1"/>
  </si>
  <si>
    <t>女５５シ</t>
    <rPh sb="0" eb="1">
      <t>オンナ</t>
    </rPh>
    <phoneticPr fontId="1"/>
  </si>
  <si>
    <t>女５５ダ</t>
    <rPh sb="0" eb="1">
      <t>オンナ</t>
    </rPh>
    <phoneticPr fontId="1"/>
  </si>
  <si>
    <t>男・女</t>
    <rPh sb="0" eb="1">
      <t>オトコ</t>
    </rPh>
    <rPh sb="2" eb="3">
      <t>オンナ</t>
    </rPh>
    <phoneticPr fontId="1"/>
  </si>
  <si>
    <t>区分</t>
    <rPh sb="0" eb="2">
      <t>クブン</t>
    </rPh>
    <phoneticPr fontId="1"/>
  </si>
  <si>
    <t>種別</t>
    <rPh sb="0" eb="2">
      <t>シュベツ</t>
    </rPh>
    <phoneticPr fontId="1"/>
  </si>
  <si>
    <t>男子シングルス</t>
    <rPh sb="0" eb="2">
      <t>ダンシ</t>
    </rPh>
    <phoneticPr fontId="1"/>
  </si>
  <si>
    <t>女子シングルス</t>
    <rPh sb="0" eb="2">
      <t>ジョシ</t>
    </rPh>
    <phoneticPr fontId="1"/>
  </si>
  <si>
    <t>男子35シングルス</t>
    <rPh sb="0" eb="2">
      <t>ダンシ</t>
    </rPh>
    <phoneticPr fontId="1"/>
  </si>
  <si>
    <t>男子55シングルス</t>
    <rPh sb="0" eb="2">
      <t>ダンシ</t>
    </rPh>
    <phoneticPr fontId="1"/>
  </si>
  <si>
    <t>男子45シングルス</t>
    <rPh sb="0" eb="2">
      <t>ダンシ</t>
    </rPh>
    <phoneticPr fontId="1"/>
  </si>
  <si>
    <t>男子ダブルス</t>
    <rPh sb="0" eb="2">
      <t>ダンシ</t>
    </rPh>
    <phoneticPr fontId="1"/>
  </si>
  <si>
    <t>女子ダブルス</t>
    <rPh sb="0" eb="2">
      <t>ジョシ</t>
    </rPh>
    <phoneticPr fontId="1"/>
  </si>
  <si>
    <t>女子35シングルス</t>
    <rPh sb="0" eb="2">
      <t>ジョシ</t>
    </rPh>
    <phoneticPr fontId="1"/>
  </si>
  <si>
    <t>女子55シングルス</t>
    <rPh sb="0" eb="2">
      <t>ジョシ</t>
    </rPh>
    <phoneticPr fontId="1"/>
  </si>
  <si>
    <t>女子45シングルス</t>
    <rPh sb="0" eb="2">
      <t>ジョシ</t>
    </rPh>
    <phoneticPr fontId="1"/>
  </si>
  <si>
    <t>男子45ダブルス</t>
    <rPh sb="0" eb="2">
      <t>ダンシ</t>
    </rPh>
    <phoneticPr fontId="1"/>
  </si>
  <si>
    <t>男子55ダブルス</t>
    <rPh sb="0" eb="2">
      <t>ダンシ</t>
    </rPh>
    <phoneticPr fontId="1"/>
  </si>
  <si>
    <t>女子35ダブルス</t>
    <rPh sb="0" eb="2">
      <t>ジョシ</t>
    </rPh>
    <phoneticPr fontId="1"/>
  </si>
  <si>
    <t>女子45ダブルス</t>
    <rPh sb="0" eb="2">
      <t>ジョシ</t>
    </rPh>
    <phoneticPr fontId="1"/>
  </si>
  <si>
    <t>女子55ダブルス</t>
    <rPh sb="0" eb="2">
      <t>ジョシ</t>
    </rPh>
    <phoneticPr fontId="1"/>
  </si>
  <si>
    <t>H</t>
    <phoneticPr fontId="1"/>
  </si>
  <si>
    <t>G</t>
    <phoneticPr fontId="1"/>
  </si>
  <si>
    <t>A</t>
    <phoneticPr fontId="1"/>
  </si>
  <si>
    <t>B</t>
    <phoneticPr fontId="1"/>
  </si>
  <si>
    <t>C</t>
    <phoneticPr fontId="1"/>
  </si>
  <si>
    <t>D</t>
    <phoneticPr fontId="1"/>
  </si>
  <si>
    <t>E</t>
    <phoneticPr fontId="1"/>
  </si>
  <si>
    <t>ミックスダブルス</t>
    <phoneticPr fontId="1"/>
  </si>
  <si>
    <t>男子35ダブルス</t>
    <rPh sb="0" eb="2">
      <t>ダンシ</t>
    </rPh>
    <phoneticPr fontId="1"/>
  </si>
  <si>
    <t>男</t>
    <rPh sb="0" eb="1">
      <t>ダン</t>
    </rPh>
    <phoneticPr fontId="1"/>
  </si>
  <si>
    <t>女</t>
    <rPh sb="0" eb="1">
      <t>ジョ</t>
    </rPh>
    <phoneticPr fontId="1"/>
  </si>
  <si>
    <t>区 分：</t>
    <phoneticPr fontId="1"/>
  </si>
  <si>
    <t>級D</t>
    <rPh sb="0" eb="1">
      <t>キュウ</t>
    </rPh>
    <phoneticPr fontId="1"/>
  </si>
  <si>
    <t>級S</t>
    <rPh sb="0" eb="1">
      <t>キュウ</t>
    </rPh>
    <phoneticPr fontId="1"/>
  </si>
  <si>
    <t>E</t>
    <phoneticPr fontId="1"/>
  </si>
  <si>
    <t>男子60シングルス</t>
    <rPh sb="0" eb="2">
      <t>ダンシ</t>
    </rPh>
    <phoneticPr fontId="1"/>
  </si>
  <si>
    <t>男子65シングルス</t>
    <rPh sb="0" eb="2">
      <t>ダンシ</t>
    </rPh>
    <phoneticPr fontId="1"/>
  </si>
  <si>
    <t>男子60ダブルス</t>
    <rPh sb="0" eb="2">
      <t>ダンシ</t>
    </rPh>
    <phoneticPr fontId="1"/>
  </si>
  <si>
    <t>男子65ダブルス</t>
    <rPh sb="0" eb="2">
      <t>ダンシ</t>
    </rPh>
    <phoneticPr fontId="1"/>
  </si>
  <si>
    <r>
      <rPr>
        <b/>
        <sz val="14"/>
        <color indexed="8"/>
        <rFont val="HGP創英角ｺﾞｼｯｸUB"/>
        <family val="3"/>
        <charset val="128"/>
      </rPr>
      <t>大　会　参　加　申　し　込　み　用　紙　（ 　ダ　ン　ロ　ッ　プ　 ）　　</t>
    </r>
    <r>
      <rPr>
        <b/>
        <sz val="14"/>
        <color indexed="8"/>
        <rFont val="ＭＳ Ｐゴシック"/>
        <family val="3"/>
        <charset val="128"/>
      </rPr>
      <t>　　山梨県テニス協会</t>
    </r>
    <rPh sb="0" eb="1">
      <t>ダイ</t>
    </rPh>
    <rPh sb="2" eb="3">
      <t>カイ</t>
    </rPh>
    <rPh sb="4" eb="5">
      <t>サン</t>
    </rPh>
    <rPh sb="6" eb="7">
      <t>カ</t>
    </rPh>
    <rPh sb="8" eb="9">
      <t>モウ</t>
    </rPh>
    <rPh sb="12" eb="13">
      <t>コ</t>
    </rPh>
    <rPh sb="16" eb="17">
      <t>ヨウ</t>
    </rPh>
    <rPh sb="18" eb="19">
      <t>カミ</t>
    </rPh>
    <rPh sb="39" eb="42">
      <t>ヤマナシケン</t>
    </rPh>
    <rPh sb="45" eb="47">
      <t>キョウカイ</t>
    </rPh>
    <phoneticPr fontId="1"/>
  </si>
  <si>
    <t>〒　　　　－</t>
    <phoneticPr fontId="1"/>
  </si>
  <si>
    <r>
      <t>1</t>
    </r>
    <r>
      <rPr>
        <sz val="7"/>
        <color indexed="8"/>
        <rFont val="ＭＳ Ｐゴシック"/>
        <family val="3"/>
        <charset val="128"/>
      </rPr>
      <t>.2</t>
    </r>
    <r>
      <rPr>
        <sz val="7"/>
        <color indexed="8"/>
        <rFont val="ＭＳ Ｐゴシック"/>
        <family val="3"/>
        <charset val="128"/>
      </rPr>
      <t>千円本数</t>
    </r>
    <rPh sb="3" eb="5">
      <t>センエン</t>
    </rPh>
    <rPh sb="5" eb="7">
      <t>ホンスウ</t>
    </rPh>
    <phoneticPr fontId="1"/>
  </si>
  <si>
    <t>0.8千円本数</t>
    <rPh sb="3" eb="5">
      <t>センエン</t>
    </rPh>
    <rPh sb="5" eb="7">
      <t>ホンスウ</t>
    </rPh>
    <phoneticPr fontId="1"/>
  </si>
  <si>
    <r>
      <t>1</t>
    </r>
    <r>
      <rPr>
        <sz val="7"/>
        <color indexed="8"/>
        <rFont val="ＭＳ Ｐゴシック"/>
        <family val="3"/>
        <charset val="128"/>
      </rPr>
      <t>.5</t>
    </r>
    <r>
      <rPr>
        <sz val="7"/>
        <color indexed="8"/>
        <rFont val="ＭＳ Ｐゴシック"/>
        <family val="3"/>
        <charset val="128"/>
      </rPr>
      <t>千円本数</t>
    </r>
    <rPh sb="3" eb="5">
      <t>センエン</t>
    </rPh>
    <rPh sb="5" eb="7">
      <t>ホンスウ</t>
    </rPh>
    <phoneticPr fontId="1"/>
  </si>
  <si>
    <r>
      <t>0</t>
    </r>
    <r>
      <rPr>
        <sz val="7"/>
        <color indexed="8"/>
        <rFont val="ＭＳ Ｐゴシック"/>
        <family val="3"/>
        <charset val="128"/>
      </rPr>
      <t>.8</t>
    </r>
    <r>
      <rPr>
        <sz val="7"/>
        <color indexed="8"/>
        <rFont val="ＭＳ Ｐゴシック"/>
        <family val="3"/>
        <charset val="128"/>
      </rPr>
      <t>千円本数</t>
    </r>
    <rPh sb="3" eb="5">
      <t>センエン</t>
    </rPh>
    <rPh sb="5" eb="7">
      <t>ホンスウ</t>
    </rPh>
    <phoneticPr fontId="1"/>
  </si>
  <si>
    <t>0.8千円本数</t>
    <rPh sb="3" eb="5">
      <t>センエン</t>
    </rPh>
    <rPh sb="5" eb="7">
      <t>ホンスウ</t>
    </rPh>
    <phoneticPr fontId="1"/>
  </si>
  <si>
    <t>ＭＩＸ　Ｉ</t>
    <phoneticPr fontId="1"/>
  </si>
  <si>
    <t>ＭＩＸ　Ｊ</t>
    <phoneticPr fontId="1"/>
  </si>
  <si>
    <t>シングルス</t>
    <phoneticPr fontId="1"/>
  </si>
  <si>
    <r>
      <t>1</t>
    </r>
    <r>
      <rPr>
        <sz val="10"/>
        <color indexed="8"/>
        <rFont val="ＭＳ Ｐゴシック"/>
        <family val="3"/>
        <charset val="128"/>
      </rPr>
      <t>.2</t>
    </r>
    <r>
      <rPr>
        <sz val="10"/>
        <color indexed="8"/>
        <rFont val="ＭＳ Ｐゴシック"/>
        <family val="3"/>
        <charset val="128"/>
      </rPr>
      <t>千円本数</t>
    </r>
    <rPh sb="3" eb="5">
      <t>センエン</t>
    </rPh>
    <rPh sb="5" eb="7">
      <t>ホンスウ</t>
    </rPh>
    <phoneticPr fontId="1"/>
  </si>
  <si>
    <t>0.8千円本数</t>
    <rPh sb="3" eb="4">
      <t>セン</t>
    </rPh>
    <rPh sb="4" eb="5">
      <t>エン</t>
    </rPh>
    <rPh sb="5" eb="7">
      <t>ホンスウ</t>
    </rPh>
    <phoneticPr fontId="1"/>
  </si>
  <si>
    <t>ダブルス</t>
    <phoneticPr fontId="1"/>
  </si>
  <si>
    <t>千円本数</t>
    <phoneticPr fontId="1"/>
  </si>
  <si>
    <t>0.8千円本数</t>
    <phoneticPr fontId="1"/>
  </si>
  <si>
    <r>
      <t>1</t>
    </r>
    <r>
      <rPr>
        <sz val="10"/>
        <color indexed="8"/>
        <rFont val="ＭＳ Ｐゴシック"/>
        <family val="3"/>
        <charset val="128"/>
      </rPr>
      <t>.2</t>
    </r>
    <r>
      <rPr>
        <sz val="10"/>
        <color indexed="8"/>
        <rFont val="ＭＳ Ｐゴシック"/>
        <family val="3"/>
        <charset val="128"/>
      </rPr>
      <t>千円×本数</t>
    </r>
    <rPh sb="3" eb="5">
      <t>センエン</t>
    </rPh>
    <rPh sb="6" eb="8">
      <t>ホンスウ</t>
    </rPh>
    <phoneticPr fontId="1"/>
  </si>
  <si>
    <t>千円ｘ本数</t>
    <rPh sb="0" eb="2">
      <t>センエン</t>
    </rPh>
    <rPh sb="3" eb="5">
      <t>ホンスウ</t>
    </rPh>
    <phoneticPr fontId="1"/>
  </si>
  <si>
    <t>0.8千円ｘ本数</t>
    <rPh sb="3" eb="5">
      <t>センエン</t>
    </rPh>
    <rPh sb="6" eb="8">
      <t>ホンスウ</t>
    </rPh>
    <phoneticPr fontId="1"/>
  </si>
  <si>
    <t>↓</t>
    <phoneticPr fontId="1"/>
  </si>
  <si>
    <t>区分</t>
    <rPh sb="0" eb="2">
      <t>クブン</t>
    </rPh>
    <phoneticPr fontId="1"/>
  </si>
  <si>
    <t>種　　目</t>
    <rPh sb="0" eb="1">
      <t>タネ</t>
    </rPh>
    <rPh sb="3" eb="4">
      <t>メ</t>
    </rPh>
    <phoneticPr fontId="1"/>
  </si>
  <si>
    <t>ポイント</t>
    <phoneticPr fontId="1"/>
  </si>
  <si>
    <t>ｇMS</t>
    <phoneticPr fontId="1"/>
  </si>
  <si>
    <t>ｇWS</t>
    <phoneticPr fontId="1"/>
  </si>
  <si>
    <t>ｈMS</t>
    <phoneticPr fontId="1"/>
  </si>
  <si>
    <t>ｈWS</t>
    <phoneticPr fontId="1"/>
  </si>
  <si>
    <t>ダブルスの級の入力リスト</t>
    <rPh sb="5" eb="6">
      <t>キュウ</t>
    </rPh>
    <rPh sb="7" eb="9">
      <t>ニュウリョク</t>
    </rPh>
    <phoneticPr fontId="1"/>
  </si>
  <si>
    <t>級</t>
    <rPh sb="0" eb="1">
      <t>キュウ</t>
    </rPh>
    <phoneticPr fontId="1"/>
  </si>
  <si>
    <t>男・女</t>
    <rPh sb="0" eb="1">
      <t>ダン</t>
    </rPh>
    <rPh sb="2" eb="3">
      <t>ジョ</t>
    </rPh>
    <phoneticPr fontId="1"/>
  </si>
  <si>
    <t>A</t>
    <phoneticPr fontId="1"/>
  </si>
  <si>
    <t>AB</t>
    <phoneticPr fontId="1"/>
  </si>
  <si>
    <t>BCDE</t>
    <phoneticPr fontId="1"/>
  </si>
  <si>
    <t>CDE</t>
    <phoneticPr fontId="1"/>
  </si>
  <si>
    <t>I</t>
    <phoneticPr fontId="1"/>
  </si>
  <si>
    <t>J</t>
    <phoneticPr fontId="1"/>
  </si>
  <si>
    <t>gMDab</t>
    <phoneticPr fontId="1"/>
  </si>
  <si>
    <t>gMDcde</t>
    <phoneticPr fontId="1"/>
  </si>
  <si>
    <t>hMDab</t>
    <phoneticPr fontId="1"/>
  </si>
  <si>
    <t>hMDcde</t>
    <phoneticPr fontId="1"/>
  </si>
  <si>
    <t>JhMDab</t>
    <phoneticPr fontId="1"/>
  </si>
  <si>
    <t>JhMDcde</t>
    <phoneticPr fontId="1"/>
  </si>
  <si>
    <t>gWDa</t>
    <phoneticPr fontId="1"/>
  </si>
  <si>
    <t>gWDbcde</t>
    <phoneticPr fontId="1"/>
  </si>
  <si>
    <t>hWDa</t>
    <phoneticPr fontId="1"/>
  </si>
  <si>
    <t>hWDbcde</t>
    <phoneticPr fontId="1"/>
  </si>
  <si>
    <t>JhWDa</t>
    <phoneticPr fontId="1"/>
  </si>
  <si>
    <t>JhWDbcde</t>
    <phoneticPr fontId="1"/>
  </si>
  <si>
    <t>gMixDi</t>
    <phoneticPr fontId="1"/>
  </si>
  <si>
    <t>hMixDi</t>
    <phoneticPr fontId="1"/>
  </si>
  <si>
    <t>JhMixDi</t>
    <phoneticPr fontId="1"/>
  </si>
  <si>
    <t>gMixDJ</t>
    <phoneticPr fontId="1"/>
  </si>
  <si>
    <t>hMixDJ</t>
    <phoneticPr fontId="1"/>
  </si>
  <si>
    <t>JhMixDJ</t>
    <phoneticPr fontId="1"/>
  </si>
  <si>
    <t>gMD45</t>
    <phoneticPr fontId="1"/>
  </si>
  <si>
    <t>男シ</t>
    <rPh sb="0" eb="1">
      <t>オトコ</t>
    </rPh>
    <phoneticPr fontId="1"/>
  </si>
  <si>
    <t>女シ</t>
    <rPh sb="0" eb="1">
      <t>オンナ</t>
    </rPh>
    <phoneticPr fontId="1"/>
  </si>
  <si>
    <t>一般</t>
    <rPh sb="0" eb="2">
      <t>イッパン</t>
    </rPh>
    <phoneticPr fontId="1"/>
  </si>
  <si>
    <t>※切り取って提出するもの。全て書き込む（〃マークは禁止）</t>
    <rPh sb="1" eb="2">
      <t>キ</t>
    </rPh>
    <rPh sb="3" eb="4">
      <t>ト</t>
    </rPh>
    <rPh sb="6" eb="8">
      <t>テイシュツ</t>
    </rPh>
    <rPh sb="13" eb="14">
      <t>スベ</t>
    </rPh>
    <rPh sb="15" eb="16">
      <t>カ</t>
    </rPh>
    <rPh sb="17" eb="18">
      <t>コ</t>
    </rPh>
    <rPh sb="25" eb="27">
      <t>キンシ</t>
    </rPh>
    <phoneticPr fontId="1"/>
  </si>
  <si>
    <t>男</t>
    <rPh sb="0" eb="1">
      <t>ダン</t>
    </rPh>
    <phoneticPr fontId="1"/>
  </si>
  <si>
    <t>女</t>
    <rPh sb="0" eb="1">
      <t>オンナ</t>
    </rPh>
    <phoneticPr fontId="1"/>
  </si>
  <si>
    <t>一般</t>
    <rPh sb="0" eb="2">
      <t>イッパン</t>
    </rPh>
    <phoneticPr fontId="1"/>
  </si>
  <si>
    <t>高校</t>
    <rPh sb="0" eb="2">
      <t>コウコウ</t>
    </rPh>
    <phoneticPr fontId="1"/>
  </si>
  <si>
    <t>中学以下</t>
    <rPh sb="0" eb="2">
      <t>チュウガク</t>
    </rPh>
    <rPh sb="2" eb="4">
      <t>イカ</t>
    </rPh>
    <phoneticPr fontId="1"/>
  </si>
  <si>
    <t>区分：</t>
    <phoneticPr fontId="13"/>
  </si>
  <si>
    <t>一般、高校、中学以下</t>
    <phoneticPr fontId="13"/>
  </si>
  <si>
    <t>種別</t>
    <rPh sb="0" eb="2">
      <t>シュベツ</t>
    </rPh>
    <phoneticPr fontId="13"/>
  </si>
  <si>
    <t>男子シングルス</t>
    <rPh sb="0" eb="2">
      <t>ダンシ</t>
    </rPh>
    <phoneticPr fontId="13"/>
  </si>
  <si>
    <t>女子シングルス</t>
    <rPh sb="0" eb="2">
      <t>ジョシ</t>
    </rPh>
    <phoneticPr fontId="13"/>
  </si>
  <si>
    <t>男子ダブルス</t>
    <rPh sb="0" eb="2">
      <t>ダンシ</t>
    </rPh>
    <phoneticPr fontId="13"/>
  </si>
  <si>
    <t>女子ダブルス</t>
    <rPh sb="0" eb="2">
      <t>ジョシ</t>
    </rPh>
    <phoneticPr fontId="13"/>
  </si>
  <si>
    <t>ミックスダブルス</t>
    <phoneticPr fontId="13"/>
  </si>
  <si>
    <t>男子45ダブルス</t>
    <rPh sb="0" eb="2">
      <t>ダンシ</t>
    </rPh>
    <phoneticPr fontId="13"/>
  </si>
  <si>
    <t>　　ページ拡張のマクロが組まれています。</t>
    <rPh sb="5" eb="7">
      <t>カクチョウ</t>
    </rPh>
    <rPh sb="12" eb="13">
      <t>ク</t>
    </rPh>
    <phoneticPr fontId="20"/>
  </si>
  <si>
    <t>　　右側には入力内容がそのまま反映されます。</t>
    <rPh sb="2" eb="4">
      <t>ミギガワ</t>
    </rPh>
    <rPh sb="6" eb="8">
      <t>ニュウリョク</t>
    </rPh>
    <rPh sb="8" eb="10">
      <t>ナイヨウ</t>
    </rPh>
    <rPh sb="15" eb="17">
      <t>ハンエイ</t>
    </rPh>
    <phoneticPr fontId="20"/>
  </si>
  <si>
    <t>〈使い方と注意〉</t>
    <rPh sb="1" eb="2">
      <t>ツカ</t>
    </rPh>
    <rPh sb="3" eb="4">
      <t>カタ</t>
    </rPh>
    <rPh sb="5" eb="7">
      <t>チュウイ</t>
    </rPh>
    <phoneticPr fontId="20"/>
  </si>
  <si>
    <t>２．入力は左側の太線と二重線で囲まれた部分にお願いします。</t>
    <rPh sb="2" eb="4">
      <t>ニュウリョク</t>
    </rPh>
    <rPh sb="5" eb="7">
      <t>ヒダリガワ</t>
    </rPh>
    <rPh sb="8" eb="10">
      <t>フトセン</t>
    </rPh>
    <rPh sb="11" eb="14">
      <t>ニジュウセン</t>
    </rPh>
    <rPh sb="15" eb="16">
      <t>カコ</t>
    </rPh>
    <rPh sb="19" eb="21">
      <t>ブブン</t>
    </rPh>
    <rPh sb="23" eb="24">
      <t>ネガ</t>
    </rPh>
    <phoneticPr fontId="20"/>
  </si>
  <si>
    <t>本数ﾁｪｯｸ</t>
    <rPh sb="0" eb="2">
      <t>ホンスウ</t>
    </rPh>
    <phoneticPr fontId="1"/>
  </si>
  <si>
    <t>以上</t>
    <rPh sb="0" eb="2">
      <t>イジョウ</t>
    </rPh>
    <phoneticPr fontId="20"/>
  </si>
  <si>
    <t>１．ファイルを立ち会えた時、マクロを有効（コンテンツの有効化）にしてください。</t>
    <rPh sb="7" eb="8">
      <t>タ</t>
    </rPh>
    <rPh sb="9" eb="10">
      <t>ア</t>
    </rPh>
    <rPh sb="12" eb="13">
      <t>トキ</t>
    </rPh>
    <rPh sb="18" eb="20">
      <t>ユウコウ</t>
    </rPh>
    <rPh sb="27" eb="30">
      <t>ユウコウカ</t>
    </rPh>
    <phoneticPr fontId="20"/>
  </si>
  <si>
    <t>Jr判定</t>
    <rPh sb="2" eb="4">
      <t>ハンテイ</t>
    </rPh>
    <phoneticPr fontId="13"/>
  </si>
  <si>
    <t>男３５シ</t>
    <rPh sb="0" eb="1">
      <t>ダン</t>
    </rPh>
    <phoneticPr fontId="1"/>
  </si>
  <si>
    <t>男３５ダ</t>
    <rPh sb="0" eb="1">
      <t>ダン</t>
    </rPh>
    <phoneticPr fontId="1"/>
  </si>
  <si>
    <t>男４５シ</t>
    <rPh sb="0" eb="1">
      <t>ダン</t>
    </rPh>
    <phoneticPr fontId="1"/>
  </si>
  <si>
    <t>男４５ダ</t>
    <rPh sb="0" eb="1">
      <t>ダン</t>
    </rPh>
    <phoneticPr fontId="1"/>
  </si>
  <si>
    <t>男５５シ</t>
    <rPh sb="0" eb="1">
      <t>ダン</t>
    </rPh>
    <phoneticPr fontId="1"/>
  </si>
  <si>
    <t>男５５ダ</t>
    <rPh sb="0" eb="1">
      <t>ダン</t>
    </rPh>
    <phoneticPr fontId="1"/>
  </si>
  <si>
    <t>MIX</t>
    <phoneticPr fontId="1"/>
  </si>
  <si>
    <t>　　アクティブセルの右側の□ をクリックまたはALTキーを押しながら↓でリストが表示されます。</t>
    <rPh sb="10" eb="12">
      <t>ミギガワ</t>
    </rPh>
    <rPh sb="29" eb="30">
      <t>オ</t>
    </rPh>
    <rPh sb="40" eb="42">
      <t>ヒョウジ</t>
    </rPh>
    <phoneticPr fontId="20"/>
  </si>
  <si>
    <t>ｊhMS</t>
    <phoneticPr fontId="1"/>
  </si>
  <si>
    <t>ｊhWS</t>
    <phoneticPr fontId="1"/>
  </si>
  <si>
    <t>性別</t>
    <rPh sb="0" eb="2">
      <t>セイベツ</t>
    </rPh>
    <phoneticPr fontId="1"/>
  </si>
  <si>
    <t>性別</t>
    <rPh sb="0" eb="2">
      <t>セイベツ</t>
    </rPh>
    <phoneticPr fontId="1"/>
  </si>
  <si>
    <r>
      <t>④　ポイントを保持している者は、県協会のHPで確認し必ず</t>
    </r>
    <r>
      <rPr>
        <b/>
        <sz val="11"/>
        <color indexed="8"/>
        <rFont val="ＭＳ Ｐゴシック"/>
        <family val="3"/>
        <charset val="128"/>
      </rPr>
      <t>記入</t>
    </r>
    <r>
      <rPr>
        <sz val="11"/>
        <color theme="1"/>
        <rFont val="ＭＳ Ｐゴシック"/>
        <family val="3"/>
        <charset val="128"/>
        <scheme val="minor"/>
      </rPr>
      <t>すること。（JTA、JOPは加算済み）</t>
    </r>
    <rPh sb="7" eb="9">
      <t>ホジ</t>
    </rPh>
    <rPh sb="13" eb="14">
      <t>モノ</t>
    </rPh>
    <rPh sb="16" eb="19">
      <t>ケンキョウカイ</t>
    </rPh>
    <rPh sb="23" eb="25">
      <t>カクニン</t>
    </rPh>
    <rPh sb="26" eb="27">
      <t>カナラ</t>
    </rPh>
    <rPh sb="28" eb="30">
      <t>キニュウ</t>
    </rPh>
    <rPh sb="44" eb="47">
      <t>カサンズ</t>
    </rPh>
    <phoneticPr fontId="1"/>
  </si>
  <si>
    <t>②　切り取ったものをそのまま使用するのでHPの申込用紙にパソコンでフルネーム記入すること。手書きは受け付けない。</t>
    <rPh sb="2" eb="3">
      <t>キ</t>
    </rPh>
    <rPh sb="4" eb="5">
      <t>ト</t>
    </rPh>
    <rPh sb="14" eb="16">
      <t>シヨウ</t>
    </rPh>
    <rPh sb="23" eb="27">
      <t>モウシコミヨウシ</t>
    </rPh>
    <rPh sb="38" eb="40">
      <t>キニュウ</t>
    </rPh>
    <rPh sb="45" eb="47">
      <t>テガ</t>
    </rPh>
    <rPh sb="49" eb="50">
      <t>ウ</t>
    </rPh>
    <rPh sb="51" eb="52">
      <t>ツ</t>
    </rPh>
    <phoneticPr fontId="1"/>
  </si>
  <si>
    <r>
      <t>③　</t>
    </r>
    <r>
      <rPr>
        <b/>
        <u/>
        <sz val="11"/>
        <color indexed="8"/>
        <rFont val="ＭＳ Ｐゴシック"/>
        <family val="3"/>
        <charset val="128"/>
      </rPr>
      <t>級の間違いは失格になるので必ず登録団体・個人で確認すること。</t>
    </r>
    <r>
      <rPr>
        <sz val="11"/>
        <color theme="1"/>
        <rFont val="ＭＳ Ｐゴシック"/>
        <family val="3"/>
        <charset val="128"/>
        <scheme val="minor"/>
      </rPr>
      <t>所属は協会に登録してあるものか登録団体・個人で提出時に確認すること。</t>
    </r>
    <rPh sb="2" eb="3">
      <t>キュウ</t>
    </rPh>
    <rPh sb="4" eb="6">
      <t>マチガ</t>
    </rPh>
    <rPh sb="8" eb="10">
      <t>シッカク</t>
    </rPh>
    <rPh sb="15" eb="16">
      <t>カナラ</t>
    </rPh>
    <rPh sb="17" eb="19">
      <t>トウロク</t>
    </rPh>
    <rPh sb="19" eb="21">
      <t>ダンタイ</t>
    </rPh>
    <rPh sb="22" eb="24">
      <t>コジン</t>
    </rPh>
    <rPh sb="25" eb="27">
      <t>カクニン</t>
    </rPh>
    <rPh sb="32" eb="34">
      <t>ショゾク</t>
    </rPh>
    <rPh sb="35" eb="37">
      <t>キョウカイ</t>
    </rPh>
    <rPh sb="38" eb="40">
      <t>トウロク</t>
    </rPh>
    <rPh sb="55" eb="57">
      <t>テイシュツ</t>
    </rPh>
    <rPh sb="57" eb="58">
      <t>ジ</t>
    </rPh>
    <rPh sb="59" eb="61">
      <t>カクニン</t>
    </rPh>
    <phoneticPr fontId="1"/>
  </si>
  <si>
    <t>⑤　ベテランの申し込みの欄がないものは、必要に応じて年齢を書くこと。</t>
    <rPh sb="7" eb="8">
      <t>モウ</t>
    </rPh>
    <rPh sb="9" eb="10">
      <t>コ</t>
    </rPh>
    <rPh sb="12" eb="13">
      <t>ラン</t>
    </rPh>
    <rPh sb="20" eb="22">
      <t>ヒツヨウ</t>
    </rPh>
    <rPh sb="23" eb="24">
      <t>オウ</t>
    </rPh>
    <rPh sb="26" eb="28">
      <t>ネンレイ</t>
    </rPh>
    <rPh sb="29" eb="30">
      <t>カ</t>
    </rPh>
    <phoneticPr fontId="1"/>
  </si>
  <si>
    <t>4千円本数</t>
    <rPh sb="1" eb="3">
      <t>センエン</t>
    </rPh>
    <rPh sb="3" eb="5">
      <t>ホンスウ</t>
    </rPh>
    <phoneticPr fontId="1"/>
  </si>
  <si>
    <t>2.5千円本数</t>
    <rPh sb="3" eb="5">
      <t>センエン</t>
    </rPh>
    <rPh sb="5" eb="7">
      <t>ホンスウ</t>
    </rPh>
    <phoneticPr fontId="1"/>
  </si>
  <si>
    <t>4千円×本数</t>
    <rPh sb="1" eb="3">
      <t>センエン</t>
    </rPh>
    <rPh sb="4" eb="6">
      <t>ホンスウ</t>
    </rPh>
    <phoneticPr fontId="1"/>
  </si>
  <si>
    <t>2.5千円×本数</t>
    <rPh sb="3" eb="5">
      <t>センエン</t>
    </rPh>
    <rPh sb="6" eb="8">
      <t>ホンスウ</t>
    </rPh>
    <phoneticPr fontId="1"/>
  </si>
  <si>
    <t>3.5千円本数</t>
    <rPh sb="3" eb="5">
      <t>センエン</t>
    </rPh>
    <rPh sb="5" eb="7">
      <t>ホンスウ</t>
    </rPh>
    <phoneticPr fontId="1"/>
  </si>
  <si>
    <t>3.5千円×本数</t>
    <rPh sb="3" eb="5">
      <t>センエン</t>
    </rPh>
    <rPh sb="6" eb="8">
      <t>ホンスウ</t>
    </rPh>
    <phoneticPr fontId="1"/>
  </si>
  <si>
    <t>60才以上シ</t>
    <rPh sb="2" eb="3">
      <t>サイ</t>
    </rPh>
    <rPh sb="3" eb="5">
      <t>イジョウ</t>
    </rPh>
    <phoneticPr fontId="1"/>
  </si>
  <si>
    <t>60才以上ダ</t>
    <rPh sb="2" eb="3">
      <t>サイ</t>
    </rPh>
    <rPh sb="3" eb="5">
      <t>イジョウ</t>
    </rPh>
    <phoneticPr fontId="1"/>
  </si>
  <si>
    <t>男子70シングルス</t>
    <rPh sb="0" eb="2">
      <t>ダンシ</t>
    </rPh>
    <phoneticPr fontId="1"/>
  </si>
  <si>
    <t>男子75シングルス</t>
    <rPh sb="0" eb="2">
      <t>ダンシ</t>
    </rPh>
    <phoneticPr fontId="1"/>
  </si>
  <si>
    <t>女子60シングルス</t>
    <rPh sb="0" eb="2">
      <t>ジョシ</t>
    </rPh>
    <phoneticPr fontId="1"/>
  </si>
  <si>
    <t>女子65シングルス</t>
    <rPh sb="0" eb="2">
      <t>ジョシ</t>
    </rPh>
    <phoneticPr fontId="1"/>
  </si>
  <si>
    <t>男子70ダブルス</t>
    <rPh sb="0" eb="2">
      <t>ダンシ</t>
    </rPh>
    <phoneticPr fontId="1"/>
  </si>
  <si>
    <t>男子75ダブルス</t>
    <rPh sb="0" eb="2">
      <t>ダンシ</t>
    </rPh>
    <phoneticPr fontId="1"/>
  </si>
  <si>
    <t>女子60ダブルス</t>
    <rPh sb="0" eb="2">
      <t>ジョシ</t>
    </rPh>
    <phoneticPr fontId="1"/>
  </si>
  <si>
    <t>女子75ダブルス</t>
    <rPh sb="0" eb="2">
      <t>ジョシ</t>
    </rPh>
    <phoneticPr fontId="1"/>
  </si>
  <si>
    <t>ダブルス</t>
    <phoneticPr fontId="1"/>
  </si>
  <si>
    <t>シングルス</t>
    <phoneticPr fontId="1"/>
  </si>
  <si>
    <t>ＮＯ．１</t>
    <phoneticPr fontId="1"/>
  </si>
  <si>
    <t>氏　　名</t>
  </si>
  <si>
    <t>性別</t>
  </si>
  <si>
    <t>所　　属</t>
  </si>
  <si>
    <t>種　　別</t>
  </si>
  <si>
    <t>備考</t>
    <rPh sb="0" eb="2">
      <t>ビコウ</t>
    </rPh>
    <phoneticPr fontId="23"/>
  </si>
  <si>
    <t>高校生以下（シングルス・ダブルス）申込書</t>
    <rPh sb="0" eb="5">
      <t>コウコウセイイカ</t>
    </rPh>
    <rPh sb="17" eb="20">
      <t>モウシコミショ</t>
    </rPh>
    <phoneticPr fontId="23"/>
  </si>
  <si>
    <t>大会名</t>
    <rPh sb="0" eb="3">
      <t>タイカイメイ</t>
    </rPh>
    <phoneticPr fontId="23"/>
  </si>
  <si>
    <t>学校名</t>
    <rPh sb="0" eb="3">
      <t>ガッコウメイ</t>
    </rPh>
    <phoneticPr fontId="23"/>
  </si>
  <si>
    <t>申込責任者</t>
    <rPh sb="0" eb="2">
      <t>モウシコミ</t>
    </rPh>
    <rPh sb="2" eb="5">
      <t>セキニンシャ</t>
    </rPh>
    <phoneticPr fontId="23"/>
  </si>
  <si>
    <t>連絡先（携帯番号）</t>
    <rPh sb="0" eb="3">
      <t>レンラクサキ</t>
    </rPh>
    <rPh sb="4" eb="6">
      <t>ケイタイ</t>
    </rPh>
    <rPh sb="6" eb="8">
      <t>バンゴウ</t>
    </rPh>
    <phoneticPr fontId="23"/>
  </si>
  <si>
    <t>※　参加料は、試合当日支払ってください</t>
    <rPh sb="2" eb="5">
      <t>サンカリョウ</t>
    </rPh>
    <rPh sb="7" eb="11">
      <t>シアイトウジツ</t>
    </rPh>
    <rPh sb="11" eb="13">
      <t>シハラ</t>
    </rPh>
    <phoneticPr fontId="23"/>
  </si>
  <si>
    <t>山梨県テニス協会</t>
    <rPh sb="0" eb="3">
      <t>ヤマナシケン</t>
    </rPh>
    <rPh sb="6" eb="8">
      <t>キョウカイ</t>
    </rPh>
    <phoneticPr fontId="23"/>
  </si>
  <si>
    <t>yamanasikentenisu@yahoo.co.jp</t>
    <phoneticPr fontId="23"/>
  </si>
  <si>
    <t>※　このエクセルファイル（ファイル名は学校名）を電子メールで添付して申し込みをお願いします</t>
    <rPh sb="17" eb="18">
      <t>メイ</t>
    </rPh>
    <rPh sb="19" eb="22">
      <t>ガッコウメイ</t>
    </rPh>
    <rPh sb="24" eb="26">
      <t>デンシ</t>
    </rPh>
    <rPh sb="30" eb="32">
      <t>テンプ</t>
    </rPh>
    <rPh sb="34" eb="35">
      <t>モウ</t>
    </rPh>
    <rPh sb="36" eb="37">
      <t>コ</t>
    </rPh>
    <rPh sb="40" eb="41">
      <t>ネガ</t>
    </rPh>
    <phoneticPr fontId="23"/>
  </si>
  <si>
    <t>女</t>
    <rPh sb="0" eb="1">
      <t>オンナ</t>
    </rPh>
    <phoneticPr fontId="23"/>
  </si>
  <si>
    <t>住　　　　所　：</t>
    <rPh sb="0" eb="1">
      <t>スミ</t>
    </rPh>
    <rPh sb="5" eb="6">
      <t>ショ</t>
    </rPh>
    <phoneticPr fontId="1"/>
  </si>
  <si>
    <t>〒　　－</t>
    <phoneticPr fontId="1"/>
  </si>
  <si>
    <t>I</t>
  </si>
  <si>
    <t>J</t>
  </si>
  <si>
    <t>P</t>
    <phoneticPr fontId="1"/>
  </si>
  <si>
    <t>高校生</t>
    <rPh sb="0" eb="2">
      <t>コウコウ</t>
    </rPh>
    <rPh sb="2" eb="3">
      <t>ナマ</t>
    </rPh>
    <phoneticPr fontId="1"/>
  </si>
  <si>
    <t>中学生</t>
    <rPh sb="0" eb="3">
      <t>チュウガクセイ</t>
    </rPh>
    <phoneticPr fontId="1"/>
  </si>
  <si>
    <t>小学生以下</t>
    <rPh sb="0" eb="3">
      <t>ショウガクセイ</t>
    </rPh>
    <rPh sb="3" eb="5">
      <t>イカ</t>
    </rPh>
    <phoneticPr fontId="1"/>
  </si>
  <si>
    <t>一般、高校生、中学生、小学生以下</t>
    <rPh sb="0" eb="2">
      <t>イッパン</t>
    </rPh>
    <rPh sb="3" eb="5">
      <t>コウコウ</t>
    </rPh>
    <rPh sb="5" eb="6">
      <t>セイ</t>
    </rPh>
    <rPh sb="7" eb="10">
      <t>チュウガクセイ</t>
    </rPh>
    <rPh sb="11" eb="14">
      <t>ショウガクセイ</t>
    </rPh>
    <rPh sb="14" eb="16">
      <t>イカ</t>
    </rPh>
    <phoneticPr fontId="1"/>
  </si>
  <si>
    <t>3．選択が必要なセルはリストを使って下さい。</t>
    <rPh sb="2" eb="4">
      <t>センタク</t>
    </rPh>
    <rPh sb="5" eb="7">
      <t>ヒツヨウ</t>
    </rPh>
    <rPh sb="15" eb="16">
      <t>ツカ</t>
    </rPh>
    <rPh sb="18" eb="19">
      <t>クダ</t>
    </rPh>
    <phoneticPr fontId="20"/>
  </si>
  <si>
    <t>　山梨県テニス協会</t>
  </si>
  <si>
    <t>大会参加申込用紙</t>
    <rPh sb="0" eb="2">
      <t>タイカイ</t>
    </rPh>
    <rPh sb="2" eb="4">
      <t>サンカ</t>
    </rPh>
    <rPh sb="4" eb="5">
      <t>モウ</t>
    </rPh>
    <rPh sb="5" eb="6">
      <t>コ</t>
    </rPh>
    <rPh sb="6" eb="8">
      <t>ヨウシ</t>
    </rPh>
    <phoneticPr fontId="1"/>
  </si>
  <si>
    <t>大会名</t>
    <rPh sb="0" eb="3">
      <t>タイカイメイ</t>
    </rPh>
    <phoneticPr fontId="1"/>
  </si>
  <si>
    <t>春季テニス選手権大会</t>
    <rPh sb="0" eb="2">
      <t>シュンキ</t>
    </rPh>
    <rPh sb="5" eb="8">
      <t>センシュケン</t>
    </rPh>
    <rPh sb="8" eb="10">
      <t>タイカイ</t>
    </rPh>
    <phoneticPr fontId="1"/>
  </si>
  <si>
    <t>会長杯テニス選手権大会</t>
    <rPh sb="0" eb="2">
      <t>カイチョウ</t>
    </rPh>
    <rPh sb="2" eb="3">
      <t>ハイ</t>
    </rPh>
    <rPh sb="6" eb="9">
      <t>センシュケン</t>
    </rPh>
    <rPh sb="9" eb="11">
      <t>タイカイ</t>
    </rPh>
    <phoneticPr fontId="1"/>
  </si>
  <si>
    <t>山梨県テニス選手権大会</t>
    <rPh sb="0" eb="3">
      <t>ヤマナシケン</t>
    </rPh>
    <rPh sb="6" eb="9">
      <t>センシュケン</t>
    </rPh>
    <rPh sb="9" eb="11">
      <t>タイカイ</t>
    </rPh>
    <phoneticPr fontId="1"/>
  </si>
  <si>
    <t>冬季テニス選手権大会</t>
    <rPh sb="0" eb="2">
      <t>トウキ</t>
    </rPh>
    <rPh sb="5" eb="8">
      <t>センシュケン</t>
    </rPh>
    <rPh sb="8" eb="10">
      <t>タイカイ</t>
    </rPh>
    <phoneticPr fontId="1"/>
  </si>
  <si>
    <t>DUNLOP SRIXON テニストーナメント</t>
    <phoneticPr fontId="1"/>
  </si>
  <si>
    <t>山梨オープンテニストーナメント</t>
    <rPh sb="0" eb="2">
      <t>ヤマナシ</t>
    </rPh>
    <phoneticPr fontId="1"/>
  </si>
  <si>
    <t>男</t>
    <rPh sb="0" eb="1">
      <t>オトコ</t>
    </rPh>
    <phoneticPr fontId="23"/>
  </si>
  <si>
    <t>男子シングルス</t>
    <rPh sb="0" eb="2">
      <t>ダンシ</t>
    </rPh>
    <phoneticPr fontId="23"/>
  </si>
  <si>
    <t>女子シングルス</t>
    <rPh sb="0" eb="2">
      <t>ジョシ</t>
    </rPh>
    <phoneticPr fontId="23"/>
  </si>
  <si>
    <t>男子ダブルス</t>
    <rPh sb="0" eb="2">
      <t>ダンシ</t>
    </rPh>
    <phoneticPr fontId="23"/>
  </si>
  <si>
    <t>女子ダブルス</t>
    <rPh sb="0" eb="2">
      <t>ジョシ</t>
    </rPh>
    <phoneticPr fontId="23"/>
  </si>
  <si>
    <t>シングルス</t>
    <phoneticPr fontId="23"/>
  </si>
  <si>
    <t>ダブルス</t>
    <phoneticPr fontId="23"/>
  </si>
  <si>
    <t>↓</t>
  </si>
  <si>
    <t>大会名</t>
    <rPh sb="0" eb="1">
      <t>ダイ</t>
    </rPh>
    <rPh sb="1" eb="2">
      <t>カイ</t>
    </rPh>
    <rPh sb="2" eb="3">
      <t>メイ</t>
    </rPh>
    <phoneticPr fontId="1"/>
  </si>
  <si>
    <t>　　　　　山梨県テニス協会オープン大会申込書　＜県協会未登録者用＞</t>
    <rPh sb="5" eb="8">
      <t>ヤマナシケン</t>
    </rPh>
    <rPh sb="11" eb="13">
      <t>キョウカイ</t>
    </rPh>
    <rPh sb="17" eb="19">
      <t>タイカイ</t>
    </rPh>
    <rPh sb="19" eb="22">
      <t>モウシコミショ</t>
    </rPh>
    <rPh sb="24" eb="27">
      <t>ケンキョウカイ</t>
    </rPh>
    <rPh sb="27" eb="31">
      <t>ミトウロクシャ</t>
    </rPh>
    <rPh sb="31" eb="32">
      <t>ヨウ</t>
    </rPh>
    <phoneticPr fontId="53"/>
  </si>
  <si>
    <t>大会名に〇</t>
    <rPh sb="0" eb="3">
      <t>タイカイメイ</t>
    </rPh>
    <phoneticPr fontId="53"/>
  </si>
  <si>
    <t>春季テニス選手権　会長杯テニス選手権　山梨オープン　冬季テニス選手権</t>
    <rPh sb="0" eb="2">
      <t>シュンキ</t>
    </rPh>
    <rPh sb="5" eb="8">
      <t>センシュケン</t>
    </rPh>
    <rPh sb="9" eb="12">
      <t>カイチョウハイ</t>
    </rPh>
    <rPh sb="15" eb="18">
      <t>センシュケン</t>
    </rPh>
    <rPh sb="19" eb="21">
      <t>ヤマナシ</t>
    </rPh>
    <rPh sb="26" eb="28">
      <t>トウキ</t>
    </rPh>
    <rPh sb="31" eb="34">
      <t>センシュケン</t>
    </rPh>
    <phoneticPr fontId="53"/>
  </si>
  <si>
    <t>　　</t>
    <phoneticPr fontId="53"/>
  </si>
  <si>
    <t>　</t>
    <phoneticPr fontId="53"/>
  </si>
  <si>
    <t>シングルス</t>
    <phoneticPr fontId="53"/>
  </si>
  <si>
    <t>選手氏名　　　</t>
    <rPh sb="0" eb="2">
      <t>センシュ</t>
    </rPh>
    <rPh sb="2" eb="4">
      <t>シメイ</t>
    </rPh>
    <phoneticPr fontId="53"/>
  </si>
  <si>
    <t>所属団体名等</t>
    <rPh sb="0" eb="2">
      <t>ショゾク</t>
    </rPh>
    <rPh sb="2" eb="4">
      <t>ダンタイ</t>
    </rPh>
    <rPh sb="4" eb="5">
      <t>メイ</t>
    </rPh>
    <rPh sb="5" eb="6">
      <t>ナド</t>
    </rPh>
    <phoneticPr fontId="53"/>
  </si>
  <si>
    <t>JTAポイント</t>
    <phoneticPr fontId="53"/>
  </si>
  <si>
    <t>JOPポイント</t>
    <phoneticPr fontId="53"/>
  </si>
  <si>
    <t>住　所　</t>
    <rPh sb="0" eb="1">
      <t>ジュウ</t>
    </rPh>
    <rPh sb="2" eb="3">
      <t>ショ</t>
    </rPh>
    <phoneticPr fontId="53"/>
  </si>
  <si>
    <t>〒</t>
    <phoneticPr fontId="53"/>
  </si>
  <si>
    <t>連絡用☎</t>
    <rPh sb="0" eb="2">
      <t>レンラク</t>
    </rPh>
    <rPh sb="2" eb="3">
      <t>ヨウ</t>
    </rPh>
    <phoneticPr fontId="53"/>
  </si>
  <si>
    <t>ダブルス</t>
    <phoneticPr fontId="53"/>
  </si>
  <si>
    <t>代表者住所　</t>
    <rPh sb="0" eb="3">
      <t>ダイヒョウシャ</t>
    </rPh>
    <rPh sb="3" eb="5">
      <t>ジュウショ</t>
    </rPh>
    <phoneticPr fontId="53"/>
  </si>
  <si>
    <t>参加費合計金額</t>
    <rPh sb="0" eb="3">
      <t>サンカヒ</t>
    </rPh>
    <rPh sb="3" eb="5">
      <t>ゴウケイ</t>
    </rPh>
    <rPh sb="5" eb="7">
      <t>キンガク</t>
    </rPh>
    <phoneticPr fontId="53"/>
  </si>
  <si>
    <t>※複数必要な場合はコピーしてください。</t>
    <rPh sb="1" eb="3">
      <t>フクスウ</t>
    </rPh>
    <rPh sb="3" eb="5">
      <t>ヒツヨウ</t>
    </rPh>
    <rPh sb="6" eb="8">
      <t>バアイ</t>
    </rPh>
    <phoneticPr fontId="53"/>
  </si>
  <si>
    <t>※このデータは参加大会のみに使用します。</t>
    <rPh sb="7" eb="11">
      <t>サンカタイカイ</t>
    </rPh>
    <rPh sb="14" eb="16">
      <t>シヨウ</t>
    </rPh>
    <phoneticPr fontId="53"/>
  </si>
  <si>
    <t>　　　　　　　　　　　　円</t>
    <rPh sb="12" eb="13">
      <t>エン</t>
    </rPh>
    <phoneticPr fontId="53"/>
  </si>
  <si>
    <t>※高校生以下大会もこれを使用します。</t>
    <rPh sb="1" eb="6">
      <t>コウコウセイイカ</t>
    </rPh>
    <rPh sb="6" eb="8">
      <t>タイカイ</t>
    </rPh>
    <rPh sb="12" eb="14">
      <t>シヨウ</t>
    </rPh>
    <phoneticPr fontId="51"/>
  </si>
  <si>
    <t>・オープン高校生以下のA級扱いはありません。</t>
    <rPh sb="5" eb="8">
      <t>コウコウセイ</t>
    </rPh>
    <rPh sb="8" eb="10">
      <t>イカ</t>
    </rPh>
    <rPh sb="12" eb="14">
      <t>キュウアツカ</t>
    </rPh>
    <phoneticPr fontId="51"/>
  </si>
  <si>
    <t xml:space="preserve">  </t>
    <phoneticPr fontId="53"/>
  </si>
  <si>
    <t>　　　登録及び更新の手続きについて</t>
    <rPh sb="3" eb="5">
      <t>トウロク</t>
    </rPh>
    <rPh sb="5" eb="6">
      <t>オヨ</t>
    </rPh>
    <rPh sb="7" eb="9">
      <t>コウシン</t>
    </rPh>
    <rPh sb="10" eb="12">
      <t>テツヅ</t>
    </rPh>
    <phoneticPr fontId="53"/>
  </si>
  <si>
    <t>　会員の皆様には、日頃からテニス協会諸行事にご参加いただき有難うございます。</t>
    <rPh sb="1" eb="3">
      <t>カイイン</t>
    </rPh>
    <rPh sb="4" eb="6">
      <t>ミナサマ</t>
    </rPh>
    <rPh sb="9" eb="11">
      <t>ヒゴロ</t>
    </rPh>
    <rPh sb="16" eb="18">
      <t>キョウカイ</t>
    </rPh>
    <rPh sb="18" eb="21">
      <t>ショギョウジ</t>
    </rPh>
    <rPh sb="23" eb="25">
      <t>サンカ</t>
    </rPh>
    <rPh sb="29" eb="31">
      <t>アリガト</t>
    </rPh>
    <phoneticPr fontId="53"/>
  </si>
  <si>
    <t>　さて、登録の更新及び新規登録につきまして、下の様式にて手続きをお願い致します。</t>
    <phoneticPr fontId="53"/>
  </si>
  <si>
    <t>　諸準備の関係上手続きは、２末日までとさせていただきます。</t>
    <phoneticPr fontId="53"/>
  </si>
  <si>
    <t>　新規登録の皆様は、以後随時対応してください。</t>
    <phoneticPr fontId="53"/>
  </si>
  <si>
    <t>　　１　登録金</t>
    <rPh sb="4" eb="7">
      <t>トウロクキン</t>
    </rPh>
    <phoneticPr fontId="53"/>
  </si>
  <si>
    <t>団体登録　　　　一般：２００００円</t>
    <rPh sb="0" eb="4">
      <t>ダンタイトウロク</t>
    </rPh>
    <rPh sb="8" eb="10">
      <t>イッパン</t>
    </rPh>
    <rPh sb="16" eb="17">
      <t>エン</t>
    </rPh>
    <phoneticPr fontId="53"/>
  </si>
  <si>
    <t>　　　　　　　　大学：１００００円</t>
    <rPh sb="8" eb="10">
      <t>ダイガク</t>
    </rPh>
    <rPh sb="16" eb="17">
      <t>エン</t>
    </rPh>
    <phoneticPr fontId="53"/>
  </si>
  <si>
    <t>※代表者が協会の理事になります。</t>
    <rPh sb="1" eb="4">
      <t>ダイヒョウシャ</t>
    </rPh>
    <rPh sb="5" eb="7">
      <t>キョウカイ</t>
    </rPh>
    <rPh sb="8" eb="10">
      <t>リジ</t>
    </rPh>
    <phoneticPr fontId="53"/>
  </si>
  <si>
    <t>個人登録　　　　　　　　２０００円＜大会参加を希望する個人＞</t>
    <rPh sb="0" eb="4">
      <t>コジントウロク</t>
    </rPh>
    <rPh sb="16" eb="17">
      <t>エン</t>
    </rPh>
    <rPh sb="18" eb="22">
      <t>タイカイサンカ</t>
    </rPh>
    <rPh sb="23" eb="25">
      <t>キボウ</t>
    </rPh>
    <rPh sb="27" eb="29">
      <t>コジン</t>
    </rPh>
    <phoneticPr fontId="53"/>
  </si>
  <si>
    <t>　　　　　　　　　　　　　　　　　＜年齢は問わない＞</t>
    <rPh sb="18" eb="20">
      <t>ネンレイ</t>
    </rPh>
    <rPh sb="21" eb="22">
      <t>ト</t>
    </rPh>
    <phoneticPr fontId="53"/>
  </si>
  <si>
    <t>高等学校・中学校・小学校等　　無料</t>
    <rPh sb="0" eb="4">
      <t>コウトウガッコウ</t>
    </rPh>
    <rPh sb="5" eb="8">
      <t>チュウガッコウ</t>
    </rPh>
    <rPh sb="9" eb="12">
      <t>ショウガッコウ</t>
    </rPh>
    <rPh sb="12" eb="13">
      <t>ナド</t>
    </rPh>
    <rPh sb="15" eb="17">
      <t>ムリョウ</t>
    </rPh>
    <phoneticPr fontId="53"/>
  </si>
  <si>
    <t>（登録なしでいつでも参加できるが、情報連絡を希望する学校は、</t>
    <rPh sb="1" eb="3">
      <t>トウロク</t>
    </rPh>
    <rPh sb="10" eb="12">
      <t>サンカ</t>
    </rPh>
    <rPh sb="17" eb="21">
      <t>ジョウホウレンラク</t>
    </rPh>
    <rPh sb="22" eb="24">
      <t>キボウ</t>
    </rPh>
    <rPh sb="26" eb="28">
      <t>ガッコウ</t>
    </rPh>
    <phoneticPr fontId="53"/>
  </si>
  <si>
    <t>メールアドレスを事務所に提出してください）</t>
    <rPh sb="8" eb="11">
      <t>ジムショ</t>
    </rPh>
    <rPh sb="12" eb="14">
      <t>テイシュツ</t>
    </rPh>
    <phoneticPr fontId="53"/>
  </si>
  <si>
    <t>※団体登録は代表者に、個人登録は個人に、各種情報のメールお送りします。</t>
    <phoneticPr fontId="53"/>
  </si>
  <si>
    <t>　大会内容については、自己責任においてテニス協会HPで確認してください。</t>
    <phoneticPr fontId="53"/>
  </si>
  <si>
    <t>　　２　登録内容・・・別紙による</t>
    <rPh sb="4" eb="8">
      <t>トウロクナイヨウ</t>
    </rPh>
    <rPh sb="11" eb="13">
      <t>ベッシ</t>
    </rPh>
    <phoneticPr fontId="53"/>
  </si>
  <si>
    <t>☆登録団体名    ☆登録団体人数    ☆代表者名    ☆電話番号　等</t>
    <rPh sb="36" eb="37">
      <t>ナド</t>
    </rPh>
    <phoneticPr fontId="53"/>
  </si>
  <si>
    <t>※個人登録は一人を単位とし、ドロー所属欄は苗字となります。</t>
  </si>
  <si>
    <t>　　３　登録資格</t>
    <rPh sb="4" eb="8">
      <t>トウロクシカク</t>
    </rPh>
    <phoneticPr fontId="53"/>
  </si>
  <si>
    <t>山梨県内に居住の者か、２０２４年以前から山梨県の大会に継続して</t>
    <rPh sb="27" eb="29">
      <t>ケイゾク</t>
    </rPh>
    <phoneticPr fontId="53"/>
  </si>
  <si>
    <t>参加したことがある者。</t>
    <rPh sb="0" eb="2">
      <t>サンカ</t>
    </rPh>
    <rPh sb="9" eb="10">
      <t>モノ</t>
    </rPh>
    <phoneticPr fontId="53"/>
  </si>
  <si>
    <t>　　５　手続き・問い合わせ先</t>
    <rPh sb="4" eb="6">
      <t>テツヅ</t>
    </rPh>
    <rPh sb="8" eb="9">
      <t>ト</t>
    </rPh>
    <rPh sb="10" eb="11">
      <t>ア</t>
    </rPh>
    <rPh sb="13" eb="14">
      <t>サキ</t>
    </rPh>
    <phoneticPr fontId="53"/>
  </si>
  <si>
    <t>〒４００－０８２２</t>
    <phoneticPr fontId="53"/>
  </si>
  <si>
    <t>甲府市里吉１－９－８　☎０５５－２２３－２７４３</t>
    <phoneticPr fontId="53"/>
  </si>
  <si>
    <t>直接持参　電話連絡する場合は</t>
  </si>
  <si>
    <t>月、木、金　１０：００－１３：００のみ</t>
  </si>
  <si>
    <r>
      <rPr>
        <sz val="18"/>
        <color theme="1"/>
        <rFont val="HGP創英角ｺﾞｼｯｸUB"/>
        <family val="3"/>
        <charset val="128"/>
      </rPr>
      <t xml:space="preserve">　　　　山梨県テニス協会登録用紙  </t>
    </r>
    <r>
      <rPr>
        <sz val="11"/>
        <color theme="1"/>
        <rFont val="ＭＳ Ｐゴシック"/>
        <family val="3"/>
        <charset val="128"/>
        <scheme val="minor"/>
      </rPr>
      <t xml:space="preserve">   </t>
    </r>
    <phoneticPr fontId="53"/>
  </si>
  <si>
    <t>２０　　　年度分　　</t>
    <rPh sb="5" eb="7">
      <t>ネンド</t>
    </rPh>
    <rPh sb="7" eb="8">
      <t>ブン</t>
    </rPh>
    <phoneticPr fontId="53"/>
  </si>
  <si>
    <t>　　　　　月申請</t>
    <rPh sb="5" eb="6">
      <t>ガツ</t>
    </rPh>
    <rPh sb="6" eb="8">
      <t>シンセイ</t>
    </rPh>
    <phoneticPr fontId="53"/>
  </si>
  <si>
    <t>　団体登録名（団体の名称）</t>
    <rPh sb="1" eb="5">
      <t>ダンタイトウロク</t>
    </rPh>
    <rPh sb="5" eb="6">
      <t>メイ</t>
    </rPh>
    <rPh sb="7" eb="9">
      <t>ダンタイ</t>
    </rPh>
    <rPh sb="10" eb="12">
      <t>メイショウ</t>
    </rPh>
    <phoneticPr fontId="53"/>
  </si>
  <si>
    <t>・</t>
    <phoneticPr fontId="53"/>
  </si>
  <si>
    <t>　代表者氏名</t>
    <rPh sb="1" eb="4">
      <t>ダイヒョウシャ</t>
    </rPh>
    <rPh sb="4" eb="6">
      <t>シメイ</t>
    </rPh>
    <phoneticPr fontId="53"/>
  </si>
  <si>
    <t>　団体人数</t>
    <rPh sb="1" eb="5">
      <t>ダンタイニンズウ</t>
    </rPh>
    <phoneticPr fontId="53"/>
  </si>
  <si>
    <t>男：　　　　名</t>
    <rPh sb="0" eb="1">
      <t>オトコ</t>
    </rPh>
    <rPh sb="6" eb="7">
      <t>メイ</t>
    </rPh>
    <phoneticPr fontId="53"/>
  </si>
  <si>
    <t>女：　　　　名　</t>
    <rPh sb="0" eb="1">
      <t>オンナ</t>
    </rPh>
    <rPh sb="6" eb="7">
      <t>メイ</t>
    </rPh>
    <phoneticPr fontId="53"/>
  </si>
  <si>
    <t>合計：　　　　　　　　名</t>
    <rPh sb="0" eb="2">
      <t>ゴウケイ</t>
    </rPh>
    <rPh sb="11" eb="12">
      <t>メイ</t>
    </rPh>
    <phoneticPr fontId="53"/>
  </si>
  <si>
    <t>　保有コート面数</t>
    <rPh sb="1" eb="3">
      <t>ホユウ</t>
    </rPh>
    <rPh sb="6" eb="8">
      <t>メンスウ</t>
    </rPh>
    <phoneticPr fontId="53"/>
  </si>
  <si>
    <t>　　　　</t>
    <phoneticPr fontId="53"/>
  </si>
  <si>
    <t>　個人登録（個人名）　</t>
    <rPh sb="1" eb="5">
      <t>コジントウロク</t>
    </rPh>
    <rPh sb="6" eb="9">
      <t>コジンメイ</t>
    </rPh>
    <phoneticPr fontId="53"/>
  </si>
  <si>
    <t>　諸書類発送先住所、氏名、電話番号（団体、学校、個人共通）</t>
    <rPh sb="1" eb="2">
      <t>ショ</t>
    </rPh>
    <rPh sb="2" eb="4">
      <t>ショルイ</t>
    </rPh>
    <rPh sb="4" eb="7">
      <t>ハッソウサキ</t>
    </rPh>
    <rPh sb="7" eb="9">
      <t>ジュウショ</t>
    </rPh>
    <rPh sb="10" eb="12">
      <t>シメイ</t>
    </rPh>
    <rPh sb="13" eb="17">
      <t>デンワバンゴウ</t>
    </rPh>
    <rPh sb="18" eb="20">
      <t>ダンタイ</t>
    </rPh>
    <rPh sb="21" eb="23">
      <t>ガッコウ</t>
    </rPh>
    <rPh sb="24" eb="26">
      <t>コジン</t>
    </rPh>
    <rPh sb="26" eb="28">
      <t>キョウツウ</t>
    </rPh>
    <phoneticPr fontId="53"/>
  </si>
  <si>
    <t>　　〒</t>
    <phoneticPr fontId="53"/>
  </si>
  <si>
    <t>　住所</t>
    <rPh sb="1" eb="3">
      <t>ジュウショ</t>
    </rPh>
    <phoneticPr fontId="53"/>
  </si>
  <si>
    <t>　電話番号　（　　　　　　　　　）</t>
    <rPh sb="1" eb="5">
      <t>デンワバンゴウ</t>
    </rPh>
    <phoneticPr fontId="53"/>
  </si>
  <si>
    <t>緊急用スマホ番号（　　　　　　　　　）</t>
    <rPh sb="0" eb="3">
      <t>キンキュウヨウ</t>
    </rPh>
    <rPh sb="6" eb="8">
      <t>バンゴウ</t>
    </rPh>
    <phoneticPr fontId="53"/>
  </si>
  <si>
    <t>　メールアドレス（協会から受け取るものを必ず記入）</t>
    <rPh sb="9" eb="11">
      <t>キョウカイ</t>
    </rPh>
    <rPh sb="13" eb="14">
      <t>ウ</t>
    </rPh>
    <rPh sb="15" eb="16">
      <t>ト</t>
    </rPh>
    <rPh sb="20" eb="21">
      <t>カナラ</t>
    </rPh>
    <rPh sb="22" eb="24">
      <t>キニュウ</t>
    </rPh>
    <phoneticPr fontId="53"/>
  </si>
  <si>
    <t>　※協会アドレスからの受信ができるように設定してください。</t>
    <rPh sb="2" eb="4">
      <t>キョウカイ</t>
    </rPh>
    <rPh sb="11" eb="13">
      <t>ジュシン</t>
    </rPh>
    <rPh sb="20" eb="22">
      <t>セッテイ</t>
    </rPh>
    <phoneticPr fontId="53"/>
  </si>
  <si>
    <t>yamanasikentenisu@yahoo.co.jp</t>
    <phoneticPr fontId="53"/>
  </si>
  <si>
    <r>
      <t xml:space="preserve"> ※ドロー記載所属内容は各人が正しく書くように指導してください。</t>
    </r>
    <r>
      <rPr>
        <b/>
        <sz val="12"/>
        <color theme="1"/>
        <rFont val="ＭＳ Ｐゴシック"/>
        <family val="3"/>
        <charset val="128"/>
        <scheme val="minor"/>
      </rPr>
      <t>最大８文字</t>
    </r>
    <r>
      <rPr>
        <sz val="12"/>
        <color theme="1"/>
        <rFont val="ＭＳ Ｐゴシック"/>
        <family val="3"/>
        <charset val="128"/>
        <scheme val="minor"/>
      </rPr>
      <t>まで。</t>
    </r>
    <rPh sb="32" eb="34">
      <t>サイダイ</t>
    </rPh>
    <rPh sb="35" eb="37">
      <t>モジ</t>
    </rPh>
    <phoneticPr fontId="53"/>
  </si>
  <si>
    <t>　例：テニスクラブはTC　テニス協会はTA　で統一、企業などはそれぞれでTCは不要</t>
    <phoneticPr fontId="53"/>
  </si>
  <si>
    <t>クレー：　　　 面　</t>
    <rPh sb="8" eb="9">
      <t>メン</t>
    </rPh>
    <phoneticPr fontId="53"/>
  </si>
  <si>
    <t>ハード：　　　 面　</t>
    <rPh sb="8" eb="9">
      <t>メン</t>
    </rPh>
    <phoneticPr fontId="53"/>
  </si>
  <si>
    <t>合計：　　 　面　</t>
    <rPh sb="0" eb="2">
      <t>ゴウケイ</t>
    </rPh>
    <rPh sb="7" eb="8">
      <t>メン</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</si>
</sst>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本&quot;"/>
    <numFmt numFmtId="177" formatCode="&quot;¥&quot;#,##0;[Red]&quot;¥&quot;#,##0"/>
    <numFmt numFmtId="178" formatCode="&quot;¥&quot;#,##0_);[Red]\(&quot;¥&quot;#,##0\)"/>
  </numFmts>
  <fonts count="62">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u/>
      <sz val="11"/>
      <color indexed="8"/>
      <name val="ＭＳ Ｐゴシック"/>
      <family val="3"/>
      <charset val="128"/>
    </font>
    <font>
      <sz val="16"/>
      <color indexed="8"/>
      <name val="ＭＳ Ｐゴシック"/>
      <family val="3"/>
      <charset val="128"/>
    </font>
    <font>
      <sz val="11"/>
      <color indexed="10"/>
      <name val="ＭＳ Ｐゴシック"/>
      <family val="3"/>
      <charset val="128"/>
    </font>
    <font>
      <sz val="7"/>
      <color indexed="8"/>
      <name val="ＭＳ Ｐゴシック"/>
      <family val="3"/>
      <charset val="128"/>
    </font>
    <font>
      <sz val="10"/>
      <color indexed="8"/>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10"/>
      <name val="ＭＳ Ｐゴシック"/>
      <family val="3"/>
      <charset val="128"/>
    </font>
    <font>
      <b/>
      <sz val="14"/>
      <color indexed="8"/>
      <name val="ＭＳ Ｐゴシック"/>
      <family val="3"/>
      <charset val="128"/>
    </font>
    <font>
      <b/>
      <sz val="14"/>
      <color indexed="8"/>
      <name val="HGP創英角ｺﾞｼｯｸUB"/>
      <family val="3"/>
      <charset val="128"/>
    </font>
    <font>
      <sz val="6"/>
      <name val="ＭＳ Ｐゴシック"/>
      <family val="3"/>
      <charset val="128"/>
    </font>
    <font>
      <b/>
      <sz val="12"/>
      <color indexed="8"/>
      <name val="ＭＳ Ｐゴシック"/>
      <family val="3"/>
      <charset val="128"/>
    </font>
    <font>
      <sz val="10"/>
      <name val="ＭＳ Ｐゴシック"/>
      <family val="3"/>
      <charset val="128"/>
    </font>
    <font>
      <b/>
      <sz val="11"/>
      <name val="ＭＳ Ｐゴシック"/>
      <family val="3"/>
      <charset val="128"/>
    </font>
    <font>
      <sz val="20"/>
      <color indexed="8"/>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3"/>
      <color indexed="8"/>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sz val="11"/>
      <color rgb="FFFF0000"/>
      <name val="ＤＦ特太ゴシック体"/>
      <family val="3"/>
      <charset val="128"/>
    </font>
    <font>
      <b/>
      <sz val="14"/>
      <color theme="1"/>
      <name val="ＭＳ Ｐゴシック"/>
      <family val="3"/>
      <charset val="128"/>
      <scheme val="minor"/>
    </font>
    <font>
      <sz val="11"/>
      <color rgb="FF000000"/>
      <name val="ＭＳ Ｐゴシック"/>
      <family val="3"/>
      <charset val="128"/>
    </font>
    <font>
      <sz val="11"/>
      <color rgb="FF333333"/>
      <name val="ＭＳ Ｐゴシック"/>
      <family val="3"/>
      <charset val="128"/>
    </font>
    <font>
      <sz val="11"/>
      <color theme="1"/>
      <name val="Malgun Gothic"/>
      <family val="2"/>
      <charset val="129"/>
    </font>
    <font>
      <b/>
      <sz val="12"/>
      <color rgb="FF00B0F0"/>
      <name val="ＭＳ Ｐゴシック"/>
      <family val="3"/>
      <charset val="128"/>
      <scheme val="minor"/>
    </font>
    <font>
      <b/>
      <sz val="11"/>
      <color rgb="FF00B0F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20"/>
      <color rgb="FFFF0000"/>
      <name val="ＭＳ Ｐゴシック"/>
      <family val="3"/>
      <charset val="128"/>
      <scheme val="minor"/>
    </font>
    <font>
      <sz val="14"/>
      <color rgb="FFFF0000"/>
      <name val="ＭＳ Ｐゴシック"/>
      <family val="3"/>
      <charset val="128"/>
      <scheme val="minor"/>
    </font>
    <font>
      <sz val="14"/>
      <color rgb="FFFF0000"/>
      <name val="HGP創英角ﾎﾟｯﾌﾟ体"/>
      <family val="3"/>
      <charset val="128"/>
    </font>
    <font>
      <sz val="14"/>
      <color rgb="FF00B0F0"/>
      <name val="HGP創英角ﾎﾟｯﾌﾟ体"/>
      <family val="3"/>
      <charset val="128"/>
    </font>
    <font>
      <sz val="12"/>
      <color indexed="8"/>
      <name val="HGP創英角ｺﾞｼｯｸUB"/>
      <family val="3"/>
      <charset val="128"/>
    </font>
    <font>
      <sz val="12"/>
      <color theme="1"/>
      <name val="ＭＳ Ｐゴシック"/>
      <family val="3"/>
      <charset val="128"/>
      <scheme val="minor"/>
    </font>
    <font>
      <sz val="6"/>
      <name val="ＭＳ Ｐゴシック"/>
      <family val="3"/>
      <charset val="128"/>
      <scheme val="minor"/>
    </font>
    <font>
      <sz val="16"/>
      <color theme="1"/>
      <name val="HGP創英角ｺﾞｼｯｸUB"/>
      <family val="3"/>
      <charset val="128"/>
    </font>
    <font>
      <sz val="6"/>
      <name val="ＭＳ Ｐゴシック"/>
      <family val="2"/>
      <charset val="128"/>
      <scheme val="minor"/>
    </font>
    <font>
      <sz val="11"/>
      <color theme="1"/>
      <name val="HGP創英角ｺﾞｼｯｸUB"/>
      <family val="3"/>
      <charset val="128"/>
    </font>
    <font>
      <b/>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2"/>
      <color theme="1"/>
      <name val="HGP創英角ｺﾞｼｯｸUB"/>
      <family val="3"/>
      <charset val="128"/>
    </font>
    <font>
      <sz val="12"/>
      <color theme="1"/>
      <name val="ＭＳ 明朝"/>
      <family val="1"/>
      <charset val="128"/>
    </font>
    <font>
      <sz val="18"/>
      <color theme="1"/>
      <name val="HGP創英角ｺﾞｼｯｸUB"/>
      <family val="3"/>
      <charset val="128"/>
    </font>
    <font>
      <u/>
      <sz val="12"/>
      <color theme="10"/>
      <name val="ＭＳ Ｐゴシック"/>
      <family val="3"/>
      <charset val="128"/>
      <scheme val="minor"/>
    </font>
  </fonts>
  <fills count="5">
    <fill>
      <patternFill patternType="none"/>
    </fill>
    <fill>
      <patternFill patternType="gray125"/>
    </fill>
    <fill>
      <patternFill patternType="gray0625"/>
    </fill>
    <fill>
      <patternFill patternType="solid">
        <fgColor indexed="65"/>
        <bgColor indexed="64"/>
      </patternFill>
    </fill>
    <fill>
      <patternFill patternType="solid">
        <fgColor theme="0"/>
        <bgColor indexed="64"/>
      </patternFill>
    </fill>
  </fills>
  <borders count="1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double">
        <color indexed="64"/>
      </right>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DashDotDot">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DashDotDot">
        <color indexed="64"/>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style="mediumDashDotDot">
        <color indexed="64"/>
      </bottom>
      <diagonal/>
    </border>
    <border>
      <left style="thin">
        <color indexed="64"/>
      </left>
      <right style="double">
        <color indexed="64"/>
      </right>
      <top style="thick">
        <color indexed="64"/>
      </top>
      <bottom style="mediumDashDotDot">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mediumDashDotDot">
        <color indexed="64"/>
      </bottom>
      <diagonal/>
    </border>
    <border>
      <left style="thin">
        <color indexed="64"/>
      </left>
      <right style="thin">
        <color indexed="64"/>
      </right>
      <top/>
      <bottom style="thick">
        <color indexed="64"/>
      </bottom>
      <diagonal/>
    </border>
    <border>
      <left/>
      <right style="thin">
        <color indexed="64"/>
      </right>
      <top style="medium">
        <color indexed="64"/>
      </top>
      <bottom style="mediumDashDotDot">
        <color indexed="64"/>
      </bottom>
      <diagonal/>
    </border>
    <border>
      <left/>
      <right/>
      <top style="medium">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ck">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top/>
      <bottom style="thick">
        <color indexed="64"/>
      </bottom>
      <diagonal/>
    </border>
    <border>
      <left style="thick">
        <color indexed="64"/>
      </left>
      <right style="thin">
        <color indexed="64"/>
      </right>
      <top style="medium">
        <color indexed="64"/>
      </top>
      <bottom style="mediumDashDotDot">
        <color indexed="64"/>
      </bottom>
      <diagonal/>
    </border>
    <border>
      <left style="double">
        <color indexed="64"/>
      </left>
      <right/>
      <top style="medium">
        <color indexed="64"/>
      </top>
      <bottom style="mediumDashDotDot">
        <color indexed="64"/>
      </bottom>
      <diagonal/>
    </border>
    <border>
      <left/>
      <right/>
      <top style="medium">
        <color indexed="64"/>
      </top>
      <bottom style="mediumDashDotDot">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mediumDashDotDot">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right/>
      <top style="double">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diagonal/>
    </border>
    <border>
      <left style="thick">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uble">
        <color indexed="64"/>
      </right>
      <top/>
      <bottom style="dotted">
        <color indexed="64"/>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0" fontId="25" fillId="0" borderId="0">
      <alignment vertical="center"/>
    </xf>
    <xf numFmtId="0" fontId="24" fillId="0" borderId="0"/>
  </cellStyleXfs>
  <cellXfs count="416">
    <xf numFmtId="0" fontId="0" fillId="0" borderId="0" xfId="0">
      <alignment vertical="center"/>
    </xf>
    <xf numFmtId="0" fontId="0" fillId="0" borderId="1" xfId="0" applyBorder="1">
      <alignment vertical="center"/>
    </xf>
    <xf numFmtId="0" fontId="29" fillId="0" borderId="2" xfId="0" applyFont="1" applyBorder="1" applyAlignment="1">
      <alignment horizontal="center" vertical="center"/>
    </xf>
    <xf numFmtId="0" fontId="30" fillId="0" borderId="2" xfId="0" applyFont="1" applyBorder="1">
      <alignment vertical="center"/>
    </xf>
    <xf numFmtId="0" fontId="0" fillId="0" borderId="3" xfId="0" applyBorder="1">
      <alignment vertical="center"/>
    </xf>
    <xf numFmtId="0" fontId="0" fillId="0" borderId="4" xfId="0" applyBorder="1" applyAlignment="1">
      <alignment horizontal="center" vertical="center"/>
    </xf>
    <xf numFmtId="0" fontId="30" fillId="0" borderId="4" xfId="0" applyFont="1" applyBorder="1">
      <alignment vertical="center"/>
    </xf>
    <xf numFmtId="176" fontId="27" fillId="0" borderId="2" xfId="0" applyNumberFormat="1" applyFont="1" applyBorder="1" applyAlignment="1">
      <alignment horizontal="right" vertical="center"/>
    </xf>
    <xf numFmtId="0" fontId="28" fillId="0" borderId="0" xfId="0" applyFont="1">
      <alignment vertical="center"/>
    </xf>
    <xf numFmtId="176" fontId="31" fillId="0" borderId="2" xfId="0" applyNumberFormat="1" applyFont="1" applyBorder="1" applyAlignment="1">
      <alignment horizontal="right" vertical="center"/>
    </xf>
    <xf numFmtId="176" fontId="31" fillId="0" borderId="5" xfId="0" applyNumberFormat="1" applyFont="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30" fillId="0" borderId="2" xfId="0" applyFont="1" applyBorder="1" applyAlignment="1">
      <alignment horizontal="center" vertical="center"/>
    </xf>
    <xf numFmtId="176" fontId="27" fillId="0" borderId="1" xfId="0" applyNumberFormat="1" applyFont="1" applyBorder="1" applyAlignment="1">
      <alignment horizontal="right" vertical="center"/>
    </xf>
    <xf numFmtId="176" fontId="27" fillId="0" borderId="6" xfId="0" applyNumberFormat="1" applyFont="1" applyBorder="1" applyAlignment="1">
      <alignment horizontal="right" vertical="center"/>
    </xf>
    <xf numFmtId="0" fontId="0" fillId="0" borderId="7" xfId="0" applyBorder="1">
      <alignment vertical="center"/>
    </xf>
    <xf numFmtId="0" fontId="28" fillId="0" borderId="7" xfId="0" applyFont="1" applyBorder="1" applyAlignment="1">
      <alignment horizontal="center" vertical="center"/>
    </xf>
    <xf numFmtId="0" fontId="29" fillId="0" borderId="7" xfId="0" applyFont="1" applyBorder="1" applyAlignment="1">
      <alignment horizontal="center" vertical="center"/>
    </xf>
    <xf numFmtId="0" fontId="0" fillId="0" borderId="7" xfId="0" applyBorder="1" applyAlignment="1">
      <alignment horizontal="center" vertical="center"/>
    </xf>
    <xf numFmtId="0" fontId="30" fillId="0" borderId="7"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0" xfId="0" applyBorder="1">
      <alignment vertical="center"/>
    </xf>
    <xf numFmtId="0" fontId="11" fillId="0" borderId="0" xfId="0" applyFont="1">
      <alignment vertical="center"/>
    </xf>
    <xf numFmtId="0" fontId="14"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9" fillId="0" borderId="1" xfId="0" applyFont="1" applyBorder="1" applyAlignment="1">
      <alignment horizontal="center" vertical="center"/>
    </xf>
    <xf numFmtId="0" fontId="7" fillId="0" borderId="2" xfId="0" applyFont="1" applyBorder="1">
      <alignment vertical="center"/>
    </xf>
    <xf numFmtId="176" fontId="5" fillId="0" borderId="20" xfId="0" applyNumberFormat="1" applyFont="1" applyBorder="1" applyAlignment="1">
      <alignment horizontal="right" vertical="center"/>
    </xf>
    <xf numFmtId="176" fontId="5" fillId="0" borderId="2" xfId="0" applyNumberFormat="1" applyFont="1" applyBorder="1" applyAlignment="1">
      <alignment horizontal="right" vertical="center"/>
    </xf>
    <xf numFmtId="0" fontId="7" fillId="0" borderId="1" xfId="0" applyFont="1" applyBorder="1">
      <alignment vertical="center"/>
    </xf>
    <xf numFmtId="0" fontId="7" fillId="0" borderId="4" xfId="0" applyFont="1" applyBorder="1">
      <alignment vertical="center"/>
    </xf>
    <xf numFmtId="176" fontId="5" fillId="0" borderId="4" xfId="0" applyNumberFormat="1" applyFont="1" applyBorder="1" applyAlignment="1">
      <alignment horizontal="right" vertical="center"/>
    </xf>
    <xf numFmtId="0" fontId="7" fillId="0" borderId="4" xfId="0" applyFont="1" applyBorder="1" applyAlignment="1">
      <alignment horizontal="right" vertical="center"/>
    </xf>
    <xf numFmtId="176" fontId="5" fillId="0" borderId="21" xfId="0" applyNumberFormat="1" applyFont="1" applyBorder="1" applyAlignment="1">
      <alignment horizontal="right" vertical="center"/>
    </xf>
    <xf numFmtId="176" fontId="8" fillId="0" borderId="22" xfId="0" applyNumberFormat="1" applyFont="1" applyBorder="1" applyAlignment="1">
      <alignment horizontal="right" vertical="center"/>
    </xf>
    <xf numFmtId="176" fontId="8" fillId="0" borderId="5" xfId="0" applyNumberFormat="1" applyFont="1" applyBorder="1" applyAlignment="1">
      <alignment horizontal="right" vertical="center"/>
    </xf>
    <xf numFmtId="176" fontId="8" fillId="0" borderId="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 xfId="0" applyNumberFormat="1" applyFont="1" applyBorder="1" applyAlignment="1">
      <alignment horizontal="right" vertical="center"/>
    </xf>
    <xf numFmtId="0" fontId="16" fillId="0" borderId="0" xfId="0" applyFont="1" applyAlignment="1"/>
    <xf numFmtId="0" fontId="0" fillId="0" borderId="0" xfId="0" applyAlignment="1"/>
    <xf numFmtId="0" fontId="32" fillId="0" borderId="2" xfId="0" applyFont="1" applyBorder="1">
      <alignment vertical="center"/>
    </xf>
    <xf numFmtId="0" fontId="16" fillId="0" borderId="0" xfId="0" applyFont="1" applyAlignment="1">
      <alignment horizontal="right" vertical="center"/>
    </xf>
    <xf numFmtId="0" fontId="16" fillId="0" borderId="0" xfId="0" applyFont="1">
      <alignment vertical="center"/>
    </xf>
    <xf numFmtId="0" fontId="18" fillId="0" borderId="2" xfId="0" applyFont="1" applyBorder="1" applyAlignment="1">
      <alignment horizontal="center" vertical="center"/>
    </xf>
    <xf numFmtId="0" fontId="17" fillId="0" borderId="0" xfId="0" applyFont="1">
      <alignmen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2" fillId="0" borderId="0" xfId="0" applyFont="1">
      <alignment vertical="center"/>
    </xf>
    <xf numFmtId="0" fontId="30" fillId="0" borderId="1" xfId="0" applyFont="1" applyBorder="1">
      <alignment vertical="center"/>
    </xf>
    <xf numFmtId="0" fontId="29" fillId="0" borderId="4" xfId="0" applyFont="1" applyBorder="1" applyAlignment="1">
      <alignment horizontal="center" vertical="center"/>
    </xf>
    <xf numFmtId="176" fontId="27" fillId="0" borderId="20" xfId="0" applyNumberFormat="1" applyFont="1" applyBorder="1" applyAlignment="1">
      <alignment horizontal="right" vertical="center"/>
    </xf>
    <xf numFmtId="0" fontId="7" fillId="0" borderId="1" xfId="0" applyFont="1" applyBorder="1" applyAlignment="1">
      <alignment horizontal="righ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center" vertical="center"/>
    </xf>
    <xf numFmtId="0" fontId="0" fillId="2" borderId="21" xfId="0" applyFill="1" applyBorder="1" applyAlignment="1">
      <alignment horizontal="center" vertical="center"/>
    </xf>
    <xf numFmtId="0" fontId="33" fillId="0" borderId="7" xfId="0" applyFont="1" applyBorder="1" applyAlignment="1">
      <alignment horizontal="center" vertical="center" wrapText="1"/>
    </xf>
    <xf numFmtId="0" fontId="32" fillId="0" borderId="7" xfId="0" applyFont="1" applyBorder="1" applyAlignment="1">
      <alignment horizontal="center" vertical="center"/>
    </xf>
    <xf numFmtId="176" fontId="5" fillId="2" borderId="2"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0" fontId="19" fillId="0" borderId="2"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8" fillId="0" borderId="9" xfId="0" applyFont="1" applyBorder="1" applyAlignment="1">
      <alignment horizontal="center" vertical="center"/>
    </xf>
    <xf numFmtId="0" fontId="19" fillId="0" borderId="18"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9"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9" fillId="0" borderId="33" xfId="0" applyFont="1" applyBorder="1" applyAlignment="1">
      <alignment horizontal="center" vertical="center"/>
    </xf>
    <xf numFmtId="0" fontId="18" fillId="0" borderId="14" xfId="0" applyFont="1" applyBorder="1" applyAlignment="1">
      <alignment horizontal="center" vertical="center"/>
    </xf>
    <xf numFmtId="0" fontId="0" fillId="0" borderId="20" xfId="0" applyBorder="1" applyAlignment="1">
      <alignment horizontal="center" vertical="center"/>
    </xf>
    <xf numFmtId="0" fontId="30" fillId="0" borderId="20" xfId="0" applyFont="1" applyBorder="1" applyAlignment="1">
      <alignment horizontal="center" vertical="center"/>
    </xf>
    <xf numFmtId="0" fontId="34" fillId="0" borderId="20" xfId="0" applyFont="1" applyBorder="1" applyAlignment="1">
      <alignment horizontal="center" vertical="center"/>
    </xf>
    <xf numFmtId="0" fontId="0" fillId="0" borderId="0" xfId="0" applyAlignment="1">
      <alignment horizontal="center" vertical="center" shrinkToFit="1"/>
    </xf>
    <xf numFmtId="0" fontId="4" fillId="0" borderId="34" xfId="0" applyFont="1" applyBorder="1" applyAlignment="1">
      <alignment horizontal="left" vertical="center"/>
    </xf>
    <xf numFmtId="0" fontId="4" fillId="0" borderId="28" xfId="0" applyFont="1" applyBorder="1" applyAlignment="1">
      <alignment horizontal="left" vertical="center"/>
    </xf>
    <xf numFmtId="0" fontId="17" fillId="0" borderId="35" xfId="0" applyFont="1" applyBorder="1" applyAlignment="1">
      <alignment horizontal="left" vertical="center"/>
    </xf>
    <xf numFmtId="0" fontId="17" fillId="0" borderId="0" xfId="0" applyFont="1" applyAlignment="1">
      <alignment horizontal="center" vertical="center" shrinkToFit="1"/>
    </xf>
    <xf numFmtId="0" fontId="4" fillId="0" borderId="1" xfId="0" applyFont="1" applyBorder="1" applyAlignment="1">
      <alignment horizontal="left" vertical="center"/>
    </xf>
    <xf numFmtId="0" fontId="2" fillId="0" borderId="0" xfId="0" applyFont="1" applyAlignment="1">
      <alignment horizontal="center" vertical="center"/>
    </xf>
    <xf numFmtId="176" fontId="5" fillId="0" borderId="0" xfId="0" applyNumberFormat="1" applyFont="1" applyAlignment="1">
      <alignment horizontal="right" vertical="center"/>
    </xf>
    <xf numFmtId="0" fontId="0" fillId="0" borderId="0" xfId="0" applyAlignment="1">
      <alignment horizontal="right" vertical="center"/>
    </xf>
    <xf numFmtId="0" fontId="18" fillId="0" borderId="0" xfId="0" applyFont="1" applyAlignment="1">
      <alignment horizontal="center" vertical="center"/>
    </xf>
    <xf numFmtId="0" fontId="21" fillId="0" borderId="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3" xfId="0" applyFont="1" applyBorder="1" applyAlignment="1">
      <alignment horizontal="center" vertical="center" wrapText="1"/>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35" fillId="3" borderId="2" xfId="0" applyFont="1" applyFill="1" applyBorder="1" applyAlignment="1">
      <alignment horizontal="center" vertical="center"/>
    </xf>
    <xf numFmtId="0" fontId="35" fillId="3" borderId="7" xfId="0" applyFont="1" applyFill="1" applyBorder="1" applyAlignment="1">
      <alignment horizontal="center" vertical="center"/>
    </xf>
    <xf numFmtId="0" fontId="0" fillId="0" borderId="2" xfId="0" applyBorder="1" applyAlignment="1">
      <alignment horizontal="center" vertical="center" shrinkToFit="1"/>
    </xf>
    <xf numFmtId="0" fontId="0" fillId="0" borderId="23" xfId="0" applyBorder="1" applyAlignment="1">
      <alignment horizontal="center" vertical="center" shrinkToFit="1"/>
    </xf>
    <xf numFmtId="0" fontId="0" fillId="0" borderId="36" xfId="0" applyBorder="1" applyAlignment="1">
      <alignment horizontal="center" vertical="center" shrinkToFit="1"/>
    </xf>
    <xf numFmtId="0" fontId="0" fillId="0" borderId="1" xfId="0" applyBorder="1" applyAlignment="1">
      <alignment horizontal="center" vertical="center" shrinkToFit="1"/>
    </xf>
    <xf numFmtId="0" fontId="36" fillId="0" borderId="0" xfId="0" applyFont="1">
      <alignment vertical="center"/>
    </xf>
    <xf numFmtId="177" fontId="31" fillId="0" borderId="2" xfId="0" applyNumberFormat="1" applyFont="1" applyBorder="1" applyAlignment="1">
      <alignment horizontal="right" vertical="center" shrinkToFit="1"/>
    </xf>
    <xf numFmtId="5" fontId="31" fillId="0" borderId="2" xfId="0" applyNumberFormat="1" applyFont="1" applyBorder="1" applyAlignment="1">
      <alignment horizontal="right" vertical="center" shrinkToFit="1"/>
    </xf>
    <xf numFmtId="0" fontId="30" fillId="0" borderId="20" xfId="0" applyFont="1" applyBorder="1" applyAlignment="1">
      <alignment horizontal="right" vertical="center" shrinkToFit="1"/>
    </xf>
    <xf numFmtId="0" fontId="30" fillId="0" borderId="37" xfId="0" applyFont="1" applyBorder="1" applyAlignment="1">
      <alignment horizontal="right" vertical="center" shrinkToFit="1"/>
    </xf>
    <xf numFmtId="0" fontId="0" fillId="3" borderId="21" xfId="0" applyFill="1" applyBorder="1" applyAlignment="1">
      <alignment horizontal="center" vertical="center"/>
    </xf>
    <xf numFmtId="0" fontId="37" fillId="0" borderId="0" xfId="0" applyFont="1">
      <alignment vertical="center"/>
    </xf>
    <xf numFmtId="0" fontId="25" fillId="4" borderId="23" xfId="2" applyFill="1" applyBorder="1" applyAlignment="1">
      <alignment horizontal="center" vertical="center" shrinkToFit="1"/>
    </xf>
    <xf numFmtId="0" fontId="25" fillId="0" borderId="38" xfId="2" applyBorder="1" applyAlignment="1">
      <alignment horizontal="center" vertical="center" shrinkToFit="1"/>
    </xf>
    <xf numFmtId="0" fontId="25" fillId="0" borderId="36" xfId="2" applyBorder="1" applyAlignment="1">
      <alignment horizontal="center" vertical="center" shrinkToFit="1"/>
    </xf>
    <xf numFmtId="0" fontId="25" fillId="0" borderId="1" xfId="2" applyBorder="1" applyAlignment="1">
      <alignment horizontal="center" vertical="center" shrinkToFit="1"/>
    </xf>
    <xf numFmtId="0" fontId="25" fillId="0" borderId="2" xfId="2" applyBorder="1" applyAlignment="1">
      <alignment horizontal="center" vertical="center" shrinkToFit="1"/>
    </xf>
    <xf numFmtId="0" fontId="25" fillId="0" borderId="0" xfId="2" applyAlignment="1">
      <alignment horizontal="center" vertical="center" shrinkToFit="1"/>
    </xf>
    <xf numFmtId="0" fontId="0" fillId="0" borderId="39" xfId="0" applyBorder="1" applyAlignment="1">
      <alignment horizontal="center" vertical="center" shrinkToFit="1"/>
    </xf>
    <xf numFmtId="0" fontId="25" fillId="0" borderId="40" xfId="2" applyBorder="1" applyAlignment="1">
      <alignment horizontal="center" vertical="center" shrinkToFit="1"/>
    </xf>
    <xf numFmtId="0" fontId="25" fillId="0" borderId="41" xfId="2" applyBorder="1" applyAlignment="1">
      <alignment horizontal="center" vertical="center" shrinkToFit="1"/>
    </xf>
    <xf numFmtId="0" fontId="25" fillId="0" borderId="42" xfId="2" applyBorder="1" applyAlignment="1">
      <alignment horizontal="center" vertical="center" shrinkToFit="1"/>
    </xf>
    <xf numFmtId="0" fontId="25" fillId="0" borderId="43" xfId="2" applyBorder="1" applyAlignment="1">
      <alignment horizontal="center" vertical="center" shrinkToFit="1"/>
    </xf>
    <xf numFmtId="0" fontId="0" fillId="4" borderId="1" xfId="0" applyFill="1" applyBorder="1" applyAlignment="1">
      <alignment horizontal="center" vertical="center" shrinkToFit="1"/>
    </xf>
    <xf numFmtId="0" fontId="0" fillId="0" borderId="44" xfId="0" applyBorder="1" applyAlignment="1">
      <alignment horizontal="center" vertical="center" shrinkToFit="1"/>
    </xf>
    <xf numFmtId="0" fontId="0" fillId="4" borderId="45" xfId="0" applyFill="1" applyBorder="1" applyAlignment="1">
      <alignment horizontal="center" vertical="center" shrinkToFit="1"/>
    </xf>
    <xf numFmtId="0" fontId="0" fillId="0" borderId="46" xfId="0" applyBorder="1" applyAlignment="1">
      <alignment horizontal="center" vertical="center" shrinkToFit="1"/>
    </xf>
    <xf numFmtId="0" fontId="38" fillId="4" borderId="2" xfId="0" applyFont="1" applyFill="1" applyBorder="1" applyAlignment="1">
      <alignment horizontal="center" vertical="center" shrinkToFit="1"/>
    </xf>
    <xf numFmtId="0" fontId="38" fillId="0" borderId="2" xfId="0" applyFont="1" applyBorder="1" applyAlignment="1">
      <alignment horizontal="center" vertical="center" shrinkToFit="1"/>
    </xf>
    <xf numFmtId="56" fontId="27" fillId="0" borderId="2" xfId="2" applyNumberFormat="1" applyFont="1" applyBorder="1" applyAlignment="1">
      <alignment horizontal="center" vertical="center" shrinkToFit="1"/>
    </xf>
    <xf numFmtId="0" fontId="0" fillId="4" borderId="36" xfId="0" applyFill="1" applyBorder="1" applyAlignment="1">
      <alignment horizontal="center" vertical="center" shrinkToFit="1"/>
    </xf>
    <xf numFmtId="56" fontId="27" fillId="0" borderId="2" xfId="0" applyNumberFormat="1" applyFont="1" applyBorder="1" applyAlignment="1">
      <alignment horizontal="center" vertical="center" shrinkToFit="1"/>
    </xf>
    <xf numFmtId="0" fontId="0" fillId="4" borderId="47" xfId="0" applyFill="1" applyBorder="1" applyAlignment="1">
      <alignment horizontal="center" vertical="center" shrinkToFit="1"/>
    </xf>
    <xf numFmtId="0" fontId="0" fillId="0" borderId="38" xfId="0" applyBorder="1" applyAlignment="1">
      <alignment horizontal="center" vertical="center" shrinkToFit="1"/>
    </xf>
    <xf numFmtId="0" fontId="39" fillId="4" borderId="2" xfId="0" applyFont="1" applyFill="1" applyBorder="1" applyAlignment="1">
      <alignment horizontal="center" vertical="center" shrinkToFit="1"/>
    </xf>
    <xf numFmtId="0" fontId="39" fillId="0" borderId="2" xfId="0" applyFont="1" applyBorder="1" applyAlignment="1">
      <alignment horizontal="center" vertical="center" shrinkToFit="1"/>
    </xf>
    <xf numFmtId="0" fontId="0" fillId="4" borderId="23" xfId="0" applyFill="1" applyBorder="1" applyAlignment="1">
      <alignment horizontal="center" vertical="center" shrinkToFit="1"/>
    </xf>
    <xf numFmtId="0" fontId="0" fillId="0" borderId="48" xfId="0" applyBorder="1" applyAlignment="1">
      <alignment horizontal="center" vertical="center" shrinkToFit="1"/>
    </xf>
    <xf numFmtId="0" fontId="0" fillId="0" borderId="47" xfId="0" applyBorder="1" applyAlignment="1">
      <alignment horizontal="center" vertical="center" shrinkToFit="1"/>
    </xf>
    <xf numFmtId="0" fontId="40" fillId="0" borderId="47" xfId="0" applyFont="1" applyBorder="1" applyAlignment="1">
      <alignment horizontal="center" vertical="center" shrinkToFit="1"/>
    </xf>
    <xf numFmtId="0" fontId="40" fillId="0" borderId="1" xfId="0" applyFont="1" applyBorder="1" applyAlignment="1">
      <alignment horizontal="center" vertical="center" shrinkToFit="1"/>
    </xf>
    <xf numFmtId="49" fontId="15" fillId="0" borderId="2" xfId="3" applyNumberFormat="1" applyFont="1" applyBorder="1" applyAlignment="1">
      <alignment horizontal="center" vertical="center" shrinkToFit="1"/>
    </xf>
    <xf numFmtId="49" fontId="22" fillId="4" borderId="2" xfId="3" applyNumberFormat="1" applyFont="1" applyFill="1" applyBorder="1" applyAlignment="1">
      <alignment horizontal="center" vertical="center" shrinkToFit="1"/>
    </xf>
    <xf numFmtId="0" fontId="41" fillId="0" borderId="0" xfId="0" applyFont="1" applyAlignment="1">
      <alignment horizontal="center" vertical="center"/>
    </xf>
    <xf numFmtId="0" fontId="0" fillId="0" borderId="49" xfId="0" applyBorder="1" applyAlignment="1">
      <alignment horizontal="center" vertical="center" shrinkToFit="1"/>
    </xf>
    <xf numFmtId="0" fontId="37" fillId="0" borderId="49" xfId="0" applyFont="1" applyBorder="1" applyAlignment="1">
      <alignment horizontal="center" vertical="center" shrinkToFit="1"/>
    </xf>
    <xf numFmtId="0" fontId="25" fillId="0" borderId="50" xfId="2" applyBorder="1" applyAlignment="1">
      <alignment horizontal="center" vertical="center" shrinkToFit="1"/>
    </xf>
    <xf numFmtId="0" fontId="42" fillId="0" borderId="0" xfId="0" applyFont="1">
      <alignment vertical="center"/>
    </xf>
    <xf numFmtId="0" fontId="26" fillId="0" borderId="0" xfId="1">
      <alignment vertical="center"/>
    </xf>
    <xf numFmtId="0" fontId="0" fillId="2" borderId="1" xfId="0" applyFill="1" applyBorder="1" applyAlignment="1">
      <alignment horizontal="center" vertical="center"/>
    </xf>
    <xf numFmtId="0" fontId="0" fillId="2" borderId="79" xfId="0" applyFill="1" applyBorder="1" applyAlignment="1">
      <alignment horizontal="center" vertical="center"/>
    </xf>
    <xf numFmtId="176" fontId="31" fillId="0" borderId="51" xfId="0" applyNumberFormat="1" applyFont="1" applyBorder="1" applyAlignment="1">
      <alignment horizontal="right" vertical="center"/>
    </xf>
    <xf numFmtId="176" fontId="31" fillId="0" borderId="1" xfId="0" applyNumberFormat="1" applyFont="1" applyBorder="1" applyAlignment="1">
      <alignment horizontal="right" vertical="center"/>
    </xf>
    <xf numFmtId="0" fontId="43" fillId="0" borderId="0" xfId="0" applyFont="1" applyAlignment="1">
      <alignment horizontal="center" vertical="center"/>
    </xf>
    <xf numFmtId="0" fontId="43" fillId="0" borderId="54" xfId="0" applyFont="1" applyBorder="1" applyAlignment="1">
      <alignment horizontal="center" vertical="center"/>
    </xf>
    <xf numFmtId="6" fontId="31" fillId="0" borderId="1" xfId="0" applyNumberFormat="1" applyFont="1" applyBorder="1" applyAlignment="1">
      <alignment horizontal="right"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18" xfId="0" applyBorder="1" applyAlignment="1">
      <alignment horizontal="center" vertical="center" shrinkToFit="1"/>
    </xf>
    <xf numFmtId="0" fontId="30" fillId="0" borderId="2" xfId="0" applyFont="1" applyBorder="1" applyAlignment="1">
      <alignment horizontal="center" vertical="center" shrinkToFit="1"/>
    </xf>
    <xf numFmtId="0" fontId="30" fillId="0" borderId="18" xfId="0" applyFont="1" applyBorder="1" applyAlignment="1">
      <alignment horizontal="center" vertical="center" shrinkToFit="1"/>
    </xf>
    <xf numFmtId="0" fontId="0" fillId="0" borderId="9" xfId="0" applyBorder="1" applyAlignment="1">
      <alignment horizontal="center" vertical="center" shrinkToFit="1"/>
    </xf>
    <xf numFmtId="0" fontId="0" fillId="0" borderId="19" xfId="0" applyBorder="1" applyAlignment="1">
      <alignment horizontal="center" vertical="center" shrinkToFit="1"/>
    </xf>
    <xf numFmtId="0" fontId="0" fillId="0" borderId="100" xfId="0" applyBorder="1" applyAlignment="1">
      <alignment horizontal="center" vertical="center" shrinkToFit="1"/>
    </xf>
    <xf numFmtId="0" fontId="30" fillId="0" borderId="100"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4" xfId="0" applyFont="1" applyBorder="1" applyAlignment="1">
      <alignment horizontal="center" vertical="center" shrinkToFit="1"/>
    </xf>
    <xf numFmtId="0" fontId="0" fillId="0" borderId="13" xfId="0" applyBorder="1" applyAlignment="1">
      <alignment horizontal="center" vertical="center" shrinkToFit="1"/>
    </xf>
    <xf numFmtId="0" fontId="30" fillId="0" borderId="13" xfId="0" applyFont="1" applyBorder="1" applyAlignment="1">
      <alignment horizontal="center" vertical="center" shrinkToFit="1"/>
    </xf>
    <xf numFmtId="0" fontId="0" fillId="0" borderId="101"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176" fontId="31" fillId="2" borderId="5" xfId="0" applyNumberFormat="1" applyFont="1" applyFill="1" applyBorder="1" applyAlignment="1">
      <alignment horizontal="right" vertical="center"/>
    </xf>
    <xf numFmtId="176" fontId="31" fillId="2" borderId="2" xfId="0" applyNumberFormat="1" applyFont="1" applyFill="1" applyBorder="1" applyAlignment="1">
      <alignment horizontal="right" vertical="center"/>
    </xf>
    <xf numFmtId="5" fontId="31" fillId="2" borderId="2" xfId="0" applyNumberFormat="1" applyFont="1" applyFill="1" applyBorder="1" applyAlignment="1">
      <alignment horizontal="right" vertical="center"/>
    </xf>
    <xf numFmtId="176" fontId="27" fillId="2" borderId="1" xfId="0" applyNumberFormat="1" applyFont="1" applyFill="1" applyBorder="1" applyAlignment="1">
      <alignment horizontal="right" vertical="center"/>
    </xf>
    <xf numFmtId="176" fontId="27" fillId="2" borderId="20" xfId="0" applyNumberFormat="1" applyFont="1" applyFill="1" applyBorder="1" applyAlignment="1">
      <alignment horizontal="center" vertical="center"/>
    </xf>
    <xf numFmtId="0" fontId="43" fillId="0" borderId="54" xfId="0" applyFont="1" applyBorder="1" applyAlignment="1">
      <alignment horizontal="right" vertical="center" shrinkToFit="1"/>
    </xf>
    <xf numFmtId="0" fontId="0" fillId="0" borderId="54" xfId="0" applyBorder="1" applyAlignment="1">
      <alignment horizontal="right" vertical="center" shrinkToFit="1"/>
    </xf>
    <xf numFmtId="0" fontId="44" fillId="0" borderId="0" xfId="0" applyFont="1">
      <alignment vertical="center"/>
    </xf>
    <xf numFmtId="0" fontId="0" fillId="0" borderId="2" xfId="2" applyFont="1" applyBorder="1" applyAlignment="1">
      <alignment horizontal="center" vertical="center" shrinkToFit="1"/>
    </xf>
    <xf numFmtId="0" fontId="30" fillId="0" borderId="0" xfId="0" applyFont="1">
      <alignment vertical="center"/>
    </xf>
    <xf numFmtId="0" fontId="47" fillId="0" borderId="0" xfId="0" applyFont="1">
      <alignment vertical="center"/>
    </xf>
    <xf numFmtId="0" fontId="44" fillId="0" borderId="0" xfId="0" applyFont="1" applyAlignment="1">
      <alignment horizontal="center" vertical="center" shrinkToFit="1"/>
    </xf>
    <xf numFmtId="0" fontId="37" fillId="0" borderId="0" xfId="0" applyFont="1" applyAlignment="1">
      <alignment horizontal="center" vertical="center"/>
    </xf>
    <xf numFmtId="0" fontId="48" fillId="0" borderId="0" xfId="0" applyFont="1">
      <alignment vertical="center"/>
    </xf>
    <xf numFmtId="0" fontId="52" fillId="0" borderId="0" xfId="0" applyFont="1">
      <alignment vertical="center"/>
    </xf>
    <xf numFmtId="0" fontId="54" fillId="0" borderId="0" xfId="0" applyFont="1">
      <alignment vertical="center"/>
    </xf>
    <xf numFmtId="0" fontId="55" fillId="0" borderId="106" xfId="0" applyFont="1" applyBorder="1">
      <alignment vertical="center"/>
    </xf>
    <xf numFmtId="0" fontId="55" fillId="0" borderId="110" xfId="0" applyFont="1" applyBorder="1">
      <alignment vertical="center"/>
    </xf>
    <xf numFmtId="0" fontId="55" fillId="0" borderId="0" xfId="0" applyFont="1">
      <alignment vertical="center"/>
    </xf>
    <xf numFmtId="0" fontId="28" fillId="0" borderId="111" xfId="0" applyFont="1" applyBorder="1">
      <alignment vertical="center"/>
    </xf>
    <xf numFmtId="0" fontId="55" fillId="0" borderId="112" xfId="0" applyFont="1" applyBorder="1">
      <alignment vertical="center"/>
    </xf>
    <xf numFmtId="0" fontId="55" fillId="0" borderId="113" xfId="0" applyFont="1" applyBorder="1">
      <alignment vertical="center"/>
    </xf>
    <xf numFmtId="0" fontId="55" fillId="0" borderId="2" xfId="0" applyFont="1" applyBorder="1">
      <alignment vertical="center"/>
    </xf>
    <xf numFmtId="0" fontId="28" fillId="0" borderId="114" xfId="0" applyFont="1" applyBorder="1">
      <alignment vertical="center"/>
    </xf>
    <xf numFmtId="0" fontId="55" fillId="0" borderId="116" xfId="0" applyFont="1" applyBorder="1">
      <alignment vertical="center"/>
    </xf>
    <xf numFmtId="0" fontId="55" fillId="0" borderId="82" xfId="0" applyFont="1" applyBorder="1">
      <alignment vertical="center"/>
    </xf>
    <xf numFmtId="0" fontId="55" fillId="0" borderId="117" xfId="0" applyFont="1" applyBorder="1">
      <alignment vertical="center"/>
    </xf>
    <xf numFmtId="0" fontId="55" fillId="0" borderId="118" xfId="0" applyFont="1" applyBorder="1">
      <alignment vertical="center"/>
    </xf>
    <xf numFmtId="0" fontId="28" fillId="0" borderId="120" xfId="0" applyFont="1" applyBorder="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56" fillId="0" borderId="121" xfId="0" applyFont="1" applyBorder="1">
      <alignment vertical="center"/>
    </xf>
    <xf numFmtId="0" fontId="56" fillId="0" borderId="35" xfId="0" applyFont="1" applyBorder="1">
      <alignment vertical="center"/>
    </xf>
    <xf numFmtId="0" fontId="56" fillId="0" borderId="122" xfId="0" applyFont="1" applyBorder="1">
      <alignment vertical="center"/>
    </xf>
    <xf numFmtId="0" fontId="56" fillId="0" borderId="110" xfId="0" applyFont="1" applyBorder="1">
      <alignment vertical="center"/>
    </xf>
    <xf numFmtId="0" fontId="56" fillId="0" borderId="111" xfId="0" applyFont="1" applyBorder="1">
      <alignment vertical="center"/>
    </xf>
    <xf numFmtId="0" fontId="59" fillId="0" borderId="110" xfId="0" applyFont="1" applyBorder="1">
      <alignment vertical="center"/>
    </xf>
    <xf numFmtId="0" fontId="56" fillId="0" borderId="116" xfId="0" applyFont="1" applyBorder="1">
      <alignment vertical="center"/>
    </xf>
    <xf numFmtId="0" fontId="59" fillId="0" borderId="82" xfId="0" applyFont="1" applyBorder="1">
      <alignment vertical="center"/>
    </xf>
    <xf numFmtId="0" fontId="56" fillId="0" borderId="82" xfId="0" applyFont="1" applyBorder="1">
      <alignment vertical="center"/>
    </xf>
    <xf numFmtId="0" fontId="56" fillId="0" borderId="120" xfId="0" applyFont="1" applyBorder="1">
      <alignment vertical="center"/>
    </xf>
    <xf numFmtId="0" fontId="0" fillId="0" borderId="121" xfId="0" applyBorder="1">
      <alignment vertical="center"/>
    </xf>
    <xf numFmtId="0" fontId="0" fillId="0" borderId="35" xfId="0" applyBorder="1">
      <alignment vertical="center"/>
    </xf>
    <xf numFmtId="0" fontId="0" fillId="0" borderId="122" xfId="0" applyBorder="1">
      <alignment vertical="center"/>
    </xf>
    <xf numFmtId="0" fontId="0" fillId="0" borderId="110" xfId="0" applyBorder="1">
      <alignment vertical="center"/>
    </xf>
    <xf numFmtId="0" fontId="25" fillId="0" borderId="0" xfId="0" applyFont="1">
      <alignment vertical="center"/>
    </xf>
    <xf numFmtId="0" fontId="0" fillId="0" borderId="111" xfId="0" applyBorder="1">
      <alignment vertical="center"/>
    </xf>
    <xf numFmtId="0" fontId="56" fillId="0" borderId="123" xfId="0" applyFont="1" applyBorder="1">
      <alignment vertical="center"/>
    </xf>
    <xf numFmtId="0" fontId="56" fillId="0" borderId="124" xfId="0" applyFont="1" applyBorder="1">
      <alignment vertical="center"/>
    </xf>
    <xf numFmtId="0" fontId="56" fillId="0" borderId="125" xfId="0" applyFont="1" applyBorder="1">
      <alignment vertical="center"/>
    </xf>
    <xf numFmtId="0" fontId="50" fillId="0" borderId="0" xfId="0" applyFont="1">
      <alignment vertical="center"/>
    </xf>
    <xf numFmtId="0" fontId="50" fillId="0" borderId="111" xfId="0" applyFont="1" applyBorder="1">
      <alignment vertical="center"/>
    </xf>
    <xf numFmtId="0" fontId="50" fillId="0" borderId="110" xfId="0" applyFont="1" applyBorder="1">
      <alignment vertical="center"/>
    </xf>
    <xf numFmtId="0" fontId="50" fillId="0" borderId="123" xfId="0" applyFont="1" applyBorder="1">
      <alignment vertical="center"/>
    </xf>
    <xf numFmtId="0" fontId="50" fillId="0" borderId="124" xfId="0" applyFont="1" applyBorder="1">
      <alignment vertical="center"/>
    </xf>
    <xf numFmtId="0" fontId="50" fillId="0" borderId="125" xfId="0" applyFont="1" applyBorder="1">
      <alignment vertical="center"/>
    </xf>
    <xf numFmtId="0" fontId="61" fillId="0" borderId="0" xfId="1" applyFont="1" applyBorder="1">
      <alignment vertical="center"/>
    </xf>
    <xf numFmtId="0" fontId="50" fillId="0" borderId="116" xfId="0" applyFont="1" applyBorder="1">
      <alignment vertical="center"/>
    </xf>
    <xf numFmtId="0" fontId="50" fillId="0" borderId="82" xfId="0" applyFont="1" applyBorder="1">
      <alignment vertical="center"/>
    </xf>
    <xf numFmtId="0" fontId="50" fillId="0" borderId="120" xfId="0" applyFont="1" applyBorder="1">
      <alignment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5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20" xfId="0" applyBorder="1" applyAlignment="1">
      <alignment horizontal="center" vertical="center" shrinkToFit="1"/>
    </xf>
    <xf numFmtId="0" fontId="0" fillId="0" borderId="66" xfId="0" applyBorder="1" applyAlignment="1">
      <alignment horizontal="center" vertical="center" shrinkToFit="1"/>
    </xf>
    <xf numFmtId="0" fontId="43" fillId="0" borderId="0" xfId="0" applyFont="1" applyAlignment="1">
      <alignment horizontal="right" vertical="center" shrinkToFit="1"/>
    </xf>
    <xf numFmtId="0" fontId="0" fillId="0" borderId="0" xfId="0" applyAlignment="1">
      <alignment horizontal="right" vertical="center" shrinkToFit="1"/>
    </xf>
    <xf numFmtId="0" fontId="49" fillId="0" borderId="0" xfId="0" applyFont="1" applyAlignment="1">
      <alignment horizontal="left" vertical="center" shrinkToFit="1"/>
    </xf>
    <xf numFmtId="0" fontId="50" fillId="0" borderId="0" xfId="0" applyFont="1" applyAlignment="1">
      <alignment horizontal="left" vertical="center" shrinkToFit="1"/>
    </xf>
    <xf numFmtId="0" fontId="30" fillId="0" borderId="102" xfId="0" applyFont="1" applyBorder="1" applyAlignment="1">
      <alignment horizontal="center" vertical="center" shrinkToFit="1"/>
    </xf>
    <xf numFmtId="0" fontId="30" fillId="0" borderId="104"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103" xfId="0" applyFont="1" applyBorder="1" applyAlignment="1">
      <alignment horizontal="center" vertical="center" shrinkToFit="1"/>
    </xf>
    <xf numFmtId="0" fontId="45" fillId="0" borderId="26" xfId="0" applyFont="1" applyBorder="1" applyAlignment="1">
      <alignment horizontal="center" vertical="center" shrinkToFit="1"/>
    </xf>
    <xf numFmtId="0" fontId="45" fillId="0" borderId="105" xfId="0" applyFont="1" applyBorder="1" applyAlignment="1">
      <alignment horizontal="center" vertical="center" shrinkToFit="1"/>
    </xf>
    <xf numFmtId="0" fontId="0" fillId="0" borderId="78" xfId="0" applyBorder="1" applyAlignment="1">
      <alignment horizontal="center" vertical="center"/>
    </xf>
    <xf numFmtId="0" fontId="0" fillId="0" borderId="3" xfId="0" applyBorder="1" applyAlignment="1">
      <alignment horizontal="center" vertical="center"/>
    </xf>
    <xf numFmtId="0" fontId="0" fillId="0" borderId="0" xfId="0">
      <alignment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7" xfId="0" applyBorder="1" applyAlignment="1">
      <alignment horizontal="center" vertical="center" shrinkToFit="1"/>
    </xf>
    <xf numFmtId="0" fontId="0" fillId="0" borderId="18" xfId="0" applyBorder="1" applyAlignment="1">
      <alignment horizontal="center" vertical="center" shrinkToFit="1"/>
    </xf>
    <xf numFmtId="0" fontId="0" fillId="0" borderId="7" xfId="0" applyBorder="1">
      <alignment vertical="center"/>
    </xf>
    <xf numFmtId="0" fontId="0" fillId="0" borderId="4" xfId="0" applyBorder="1" applyAlignment="1">
      <alignment horizontal="center" vertical="center" shrinkToFit="1"/>
    </xf>
    <xf numFmtId="0" fontId="0" fillId="0" borderId="23" xfId="0" applyBorder="1" applyAlignment="1">
      <alignment horizontal="center" vertical="center" shrinkToFit="1"/>
    </xf>
    <xf numFmtId="0" fontId="0" fillId="0" borderId="6"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44" fillId="0" borderId="54"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0" fillId="0" borderId="51" xfId="0" applyFont="1" applyBorder="1" applyAlignment="1">
      <alignment horizontal="center" vertical="center"/>
    </xf>
    <xf numFmtId="0" fontId="30" fillId="0" borderId="1" xfId="0" applyFont="1" applyBorder="1" applyAlignment="1">
      <alignment horizontal="center" vertical="center"/>
    </xf>
    <xf numFmtId="176" fontId="31" fillId="0" borderId="1" xfId="0" applyNumberFormat="1" applyFont="1" applyBorder="1" applyAlignment="1">
      <alignment horizontal="right" vertical="center"/>
    </xf>
    <xf numFmtId="0" fontId="0" fillId="0" borderId="20" xfId="0" applyBorder="1">
      <alignment vertical="center"/>
    </xf>
    <xf numFmtId="5" fontId="31" fillId="0" borderId="1" xfId="0" applyNumberFormat="1" applyFont="1" applyBorder="1" applyAlignment="1">
      <alignment horizontal="right" vertical="center" shrinkToFit="1"/>
    </xf>
    <xf numFmtId="0" fontId="0" fillId="0" borderId="20" xfId="0" applyBorder="1" applyAlignment="1">
      <alignment vertical="center" shrinkToFit="1"/>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3" xfId="0" applyBorder="1" applyAlignment="1">
      <alignment horizontal="center" vertical="center" shrinkToFit="1"/>
    </xf>
    <xf numFmtId="0" fontId="28" fillId="0" borderId="1" xfId="0" applyFont="1" applyBorder="1" applyAlignment="1">
      <alignment horizontal="center" vertical="center" shrinkToFit="1"/>
    </xf>
    <xf numFmtId="0" fontId="34" fillId="0" borderId="51" xfId="0" applyFont="1" applyBorder="1" applyAlignment="1">
      <alignment horizontal="center" vertical="center"/>
    </xf>
    <xf numFmtId="0" fontId="0" fillId="0" borderId="2" xfId="0" applyBorder="1" applyAlignment="1">
      <alignment horizontal="center" vertical="center"/>
    </xf>
    <xf numFmtId="0" fontId="30" fillId="0" borderId="2" xfId="0" applyFont="1" applyBorder="1" applyAlignment="1">
      <alignment horizontal="center" vertical="center"/>
    </xf>
    <xf numFmtId="176" fontId="31" fillId="0" borderId="51" xfId="0" applyNumberFormat="1" applyFont="1" applyBorder="1" applyAlignment="1">
      <alignment horizontal="right" vertical="center"/>
    </xf>
    <xf numFmtId="0" fontId="0" fillId="0" borderId="52" xfId="0" applyBorder="1">
      <alignment vertical="center"/>
    </xf>
    <xf numFmtId="0" fontId="30" fillId="0" borderId="5" xfId="0" applyFont="1" applyBorder="1" applyAlignment="1">
      <alignment horizontal="center" vertical="center"/>
    </xf>
    <xf numFmtId="0" fontId="30" fillId="2" borderId="5" xfId="0" applyFont="1" applyFill="1" applyBorder="1" applyAlignment="1">
      <alignment horizontal="center" vertical="center"/>
    </xf>
    <xf numFmtId="0" fontId="30" fillId="2" borderId="2" xfId="0" applyFont="1" applyFill="1" applyBorder="1" applyAlignment="1">
      <alignment horizontal="center" vertical="center"/>
    </xf>
    <xf numFmtId="0" fontId="0" fillId="0" borderId="62" xfId="0" applyBorder="1" applyAlignment="1">
      <alignment horizontal="center" vertical="center" shrinkToFit="1"/>
    </xf>
    <xf numFmtId="0" fontId="0" fillId="0" borderId="47" xfId="0" applyBorder="1" applyAlignment="1">
      <alignment horizontal="center" vertical="center" shrinkToFit="1"/>
    </xf>
    <xf numFmtId="0" fontId="0" fillId="0" borderId="38" xfId="0" applyBorder="1" applyAlignment="1">
      <alignment horizontal="center" vertical="center" shrinkToFit="1"/>
    </xf>
    <xf numFmtId="0" fontId="0" fillId="0" borderId="63"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72" xfId="0" applyBorder="1" applyAlignment="1">
      <alignment horizontal="center" vertical="center" shrinkToFit="1"/>
    </xf>
    <xf numFmtId="0" fontId="0" fillId="0" borderId="33"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34" fillId="0" borderId="1" xfId="0" applyFont="1" applyBorder="1" applyAlignment="1">
      <alignment horizontal="center" vertical="center"/>
    </xf>
    <xf numFmtId="0" fontId="0" fillId="0" borderId="99" xfId="0" applyBorder="1" applyAlignment="1">
      <alignment horizontal="center" vertical="center" shrinkToFit="1"/>
    </xf>
    <xf numFmtId="0" fontId="0" fillId="0" borderId="48" xfId="0" applyBorder="1" applyAlignment="1">
      <alignment horizontal="center" vertical="center" shrinkToFit="1"/>
    </xf>
    <xf numFmtId="0" fontId="0" fillId="0" borderId="7" xfId="0" applyBorder="1" applyAlignment="1">
      <alignment horizontal="center" vertical="center" shrinkToFit="1"/>
    </xf>
    <xf numFmtId="0" fontId="0" fillId="0" borderId="98" xfId="0" applyBorder="1" applyAlignment="1">
      <alignment horizontal="center" vertical="center" shrinkToFit="1"/>
    </xf>
    <xf numFmtId="0" fontId="0" fillId="0" borderId="57" xfId="0" applyBorder="1" applyAlignment="1">
      <alignment horizontal="center" vertical="center"/>
    </xf>
    <xf numFmtId="0" fontId="7" fillId="0" borderId="51" xfId="0" applyFont="1" applyBorder="1" applyAlignment="1">
      <alignment horizontal="center" vertical="center"/>
    </xf>
    <xf numFmtId="0" fontId="18" fillId="0" borderId="45" xfId="0" applyFont="1" applyBorder="1" applyAlignment="1">
      <alignment horizontal="center" vertical="center"/>
    </xf>
    <xf numFmtId="0" fontId="18" fillId="0" borderId="35" xfId="0" applyFont="1" applyBorder="1" applyAlignment="1">
      <alignment horizontal="center" vertical="center"/>
    </xf>
    <xf numFmtId="0" fontId="18" fillId="0" borderId="80" xfId="0" applyFont="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176" fontId="5" fillId="0" borderId="1"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79" xfId="0" applyNumberFormat="1" applyFont="1" applyBorder="1" applyAlignment="1">
      <alignment horizontal="right" vertical="center"/>
    </xf>
    <xf numFmtId="176" fontId="5" fillId="0" borderId="37" xfId="0" applyNumberFormat="1" applyFont="1" applyBorder="1" applyAlignment="1">
      <alignment horizontal="right" vertical="center"/>
    </xf>
    <xf numFmtId="0" fontId="7" fillId="0" borderId="95" xfId="0" applyFont="1" applyBorder="1" applyAlignment="1">
      <alignment horizontal="center" vertical="center"/>
    </xf>
    <xf numFmtId="0" fontId="7" fillId="0" borderId="52" xfId="0" applyFont="1" applyBorder="1" applyAlignment="1">
      <alignment horizontal="center" vertical="center"/>
    </xf>
    <xf numFmtId="176" fontId="10" fillId="0" borderId="51" xfId="0" applyNumberFormat="1" applyFont="1" applyBorder="1" applyAlignment="1">
      <alignment horizontal="right" vertical="center"/>
    </xf>
    <xf numFmtId="0" fontId="0" fillId="0" borderId="52" xfId="0" applyBorder="1" applyAlignment="1">
      <alignment horizontal="right" vertical="center"/>
    </xf>
    <xf numFmtId="176" fontId="10" fillId="0" borderId="1" xfId="0" applyNumberFormat="1" applyFont="1" applyBorder="1" applyAlignment="1">
      <alignment horizontal="right" vertical="center"/>
    </xf>
    <xf numFmtId="0" fontId="0" fillId="0" borderId="20" xfId="0" applyBorder="1" applyAlignment="1">
      <alignment horizontal="right" vertical="center"/>
    </xf>
    <xf numFmtId="176" fontId="15" fillId="0" borderId="1" xfId="0" applyNumberFormat="1" applyFont="1" applyBorder="1" applyAlignment="1">
      <alignment horizontal="center" vertical="center"/>
    </xf>
    <xf numFmtId="0" fontId="35" fillId="0" borderId="20" xfId="0" applyFont="1" applyBorder="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center" vertical="center"/>
    </xf>
    <xf numFmtId="176" fontId="15" fillId="0" borderId="51" xfId="0" applyNumberFormat="1" applyFont="1" applyBorder="1" applyAlignment="1">
      <alignment horizontal="center" vertical="center"/>
    </xf>
    <xf numFmtId="0" fontId="35" fillId="0" borderId="52" xfId="0" applyFont="1" applyBorder="1" applyAlignment="1">
      <alignment horizontal="center" vertical="center"/>
    </xf>
    <xf numFmtId="0" fontId="9" fillId="0" borderId="51" xfId="0" applyFont="1" applyBorder="1" applyAlignment="1">
      <alignment horizontal="center" vertical="center"/>
    </xf>
    <xf numFmtId="5" fontId="15" fillId="0" borderId="1" xfId="0" applyNumberFormat="1" applyFont="1" applyBorder="1" applyAlignment="1">
      <alignment horizontal="center" vertical="center"/>
    </xf>
    <xf numFmtId="178" fontId="10" fillId="0" borderId="1" xfId="0" applyNumberFormat="1" applyFont="1" applyBorder="1" applyAlignment="1">
      <alignment horizontal="right" vertical="center"/>
    </xf>
    <xf numFmtId="0" fontId="0" fillId="0" borderId="16" xfId="0" applyBorder="1" applyAlignment="1">
      <alignment horizontal="center" vertical="center"/>
    </xf>
    <xf numFmtId="0" fontId="4" fillId="0" borderId="94" xfId="0" applyFont="1" applyBorder="1" applyAlignment="1">
      <alignment horizontal="center" vertical="center" shrinkToFit="1"/>
    </xf>
    <xf numFmtId="0" fontId="4" fillId="0" borderId="2"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 xfId="0" applyFont="1" applyBorder="1" applyAlignment="1">
      <alignment horizontal="center" vertical="center"/>
    </xf>
    <xf numFmtId="0" fontId="4" fillId="0" borderId="53"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8"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8" xfId="0" applyFont="1" applyBorder="1" applyAlignment="1">
      <alignment horizontal="center" vertical="center"/>
    </xf>
    <xf numFmtId="0" fontId="4" fillId="0" borderId="92" xfId="0" applyFont="1" applyBorder="1" applyAlignment="1">
      <alignment horizontal="center" vertical="center" shrinkToFit="1"/>
    </xf>
    <xf numFmtId="0" fontId="4" fillId="0" borderId="29"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10" xfId="0" applyFont="1" applyBorder="1" applyAlignment="1">
      <alignment horizontal="center" vertical="center"/>
    </xf>
    <xf numFmtId="0" fontId="0" fillId="0" borderId="28" xfId="0" applyBorder="1" applyAlignment="1">
      <alignment horizontal="center" vertical="center"/>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34"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68" xfId="0" applyFont="1" applyBorder="1" applyAlignment="1">
      <alignment horizontal="center" vertical="center"/>
    </xf>
    <xf numFmtId="0" fontId="18" fillId="0" borderId="93" xfId="0" applyFont="1" applyBorder="1" applyAlignment="1">
      <alignment horizontal="center" vertical="center"/>
    </xf>
    <xf numFmtId="0" fontId="18" fillId="0" borderId="69" xfId="0" applyFont="1" applyBorder="1" applyAlignment="1">
      <alignment horizontal="center" vertical="center"/>
    </xf>
    <xf numFmtId="0" fontId="4" fillId="0" borderId="90" xfId="0" applyFont="1" applyBorder="1" applyAlignment="1">
      <alignment horizontal="center" vertical="center" shrinkToFit="1"/>
    </xf>
    <xf numFmtId="0" fontId="4" fillId="0" borderId="28" xfId="0" applyFont="1" applyBorder="1" applyAlignment="1">
      <alignment horizontal="center" vertical="center" shrinkToFit="1"/>
    </xf>
    <xf numFmtId="0" fontId="18" fillId="0" borderId="28" xfId="0" applyFont="1" applyBorder="1" applyAlignment="1">
      <alignment horizontal="center" vertical="center" shrinkToFit="1"/>
    </xf>
    <xf numFmtId="0" fontId="4" fillId="0" borderId="85" xfId="0" applyFont="1" applyBorder="1" applyAlignment="1">
      <alignment horizontal="center" vertical="center" shrinkToFit="1"/>
    </xf>
    <xf numFmtId="0" fontId="18" fillId="0" borderId="84" xfId="0" applyFont="1" applyBorder="1" applyAlignment="1">
      <alignment horizontal="center" vertical="center"/>
    </xf>
    <xf numFmtId="0" fontId="4" fillId="0" borderId="87"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33" xfId="0" applyBorder="1" applyAlignment="1">
      <alignment horizontal="center" vertical="center"/>
    </xf>
    <xf numFmtId="0" fontId="4" fillId="0" borderId="72" xfId="0" applyFont="1" applyBorder="1" applyAlignment="1">
      <alignment horizontal="center" vertical="center" shrinkToFit="1"/>
    </xf>
    <xf numFmtId="0" fontId="4" fillId="0" borderId="33" xfId="0" applyFont="1" applyBorder="1" applyAlignment="1">
      <alignment horizontal="center" vertical="center" shrinkToFit="1"/>
    </xf>
    <xf numFmtId="0" fontId="18" fillId="0" borderId="33" xfId="0" applyFont="1" applyBorder="1" applyAlignment="1">
      <alignment horizontal="center" vertical="center" shrinkToFit="1"/>
    </xf>
    <xf numFmtId="0" fontId="0" fillId="0" borderId="70" xfId="0" applyBorder="1" applyAlignment="1">
      <alignment horizontal="center" vertical="center"/>
    </xf>
    <xf numFmtId="0" fontId="0" fillId="0" borderId="86" xfId="0" applyBorder="1" applyAlignment="1">
      <alignment horizontal="center" vertical="center"/>
    </xf>
    <xf numFmtId="0" fontId="0" fillId="0" borderId="71" xfId="0" applyBorder="1" applyAlignment="1">
      <alignment horizontal="center" vertical="center"/>
    </xf>
    <xf numFmtId="0" fontId="17" fillId="0" borderId="35" xfId="0" applyFont="1" applyBorder="1" applyAlignment="1">
      <alignment horizontal="left" vertical="center"/>
    </xf>
    <xf numFmtId="0" fontId="18" fillId="0" borderId="35" xfId="0" applyFont="1" applyBorder="1" applyAlignment="1">
      <alignment horizontal="left" vertical="center"/>
    </xf>
    <xf numFmtId="0" fontId="25" fillId="0" borderId="4" xfId="2" applyBorder="1" applyAlignment="1">
      <alignment horizontal="center" vertical="center" shrinkToFit="1"/>
    </xf>
    <xf numFmtId="0" fontId="25" fillId="0" borderId="23" xfId="2" applyBorder="1" applyAlignment="1">
      <alignment horizontal="center" vertical="center" shrinkToFit="1"/>
    </xf>
    <xf numFmtId="56" fontId="27" fillId="0" borderId="98" xfId="2" applyNumberFormat="1" applyFont="1" applyBorder="1" applyAlignment="1">
      <alignment horizontal="center" vertical="center" shrinkToFit="1"/>
    </xf>
    <xf numFmtId="0" fontId="27" fillId="0" borderId="57" xfId="2" applyFont="1" applyBorder="1" applyAlignment="1">
      <alignment horizontal="center" vertical="center" shrinkToFit="1"/>
    </xf>
    <xf numFmtId="0" fontId="27" fillId="0" borderId="0" xfId="0" applyFont="1" applyAlignment="1">
      <alignment horizontal="center" vertical="center"/>
    </xf>
    <xf numFmtId="56" fontId="27" fillId="0" borderId="55" xfId="2" applyNumberFormat="1" applyFont="1" applyBorder="1" applyAlignment="1">
      <alignment horizontal="center" vertical="center" shrinkToFit="1"/>
    </xf>
    <xf numFmtId="0" fontId="0" fillId="0" borderId="84" xfId="0" applyBorder="1" applyAlignment="1">
      <alignment horizontal="center" vertical="center" shrinkToFit="1"/>
    </xf>
    <xf numFmtId="0" fontId="25" fillId="0" borderId="55" xfId="2" applyBorder="1" applyAlignment="1">
      <alignment horizontal="center" vertical="center" shrinkToFit="1"/>
    </xf>
    <xf numFmtId="0" fontId="25" fillId="0" borderId="57" xfId="2" applyBorder="1" applyAlignment="1">
      <alignment horizontal="center" vertical="center" shrinkToFit="1"/>
    </xf>
    <xf numFmtId="0" fontId="46" fillId="0" borderId="96" xfId="0" applyFont="1" applyBorder="1" applyAlignment="1">
      <alignment horizontal="center" vertical="center" shrinkToFit="1"/>
    </xf>
    <xf numFmtId="0" fontId="46" fillId="0" borderId="97" xfId="0" applyFont="1"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40" xfId="0" applyBorder="1" applyAlignment="1">
      <alignment horizontal="left" shrinkToFit="1"/>
    </xf>
    <xf numFmtId="0" fontId="52" fillId="0" borderId="0" xfId="0" applyFont="1">
      <alignment vertical="center"/>
    </xf>
    <xf numFmtId="0" fontId="54" fillId="0" borderId="0" xfId="0" applyFont="1">
      <alignment vertical="center"/>
    </xf>
    <xf numFmtId="0" fontId="55" fillId="0" borderId="107" xfId="0" applyFont="1" applyBorder="1">
      <alignment vertical="center"/>
    </xf>
    <xf numFmtId="0" fontId="0" fillId="0" borderId="108" xfId="0" applyBorder="1">
      <alignment vertical="center"/>
    </xf>
    <xf numFmtId="0" fontId="0" fillId="0" borderId="109" xfId="0" applyBorder="1">
      <alignment vertical="center"/>
    </xf>
    <xf numFmtId="0" fontId="55" fillId="0" borderId="3" xfId="0" applyFont="1" applyBorder="1">
      <alignment vertical="center"/>
    </xf>
    <xf numFmtId="0" fontId="0" fillId="0" borderId="3" xfId="0" applyBorder="1">
      <alignment vertical="center"/>
    </xf>
    <xf numFmtId="0" fontId="55" fillId="0" borderId="1" xfId="0" applyFont="1" applyBorder="1">
      <alignment vertical="center"/>
    </xf>
    <xf numFmtId="0" fontId="0" fillId="0" borderId="115" xfId="0" applyBorder="1">
      <alignment vertical="center"/>
    </xf>
    <xf numFmtId="0" fontId="55" fillId="0" borderId="117" xfId="0" applyFont="1" applyBorder="1">
      <alignment vertical="center"/>
    </xf>
    <xf numFmtId="0" fontId="0" fillId="0" borderId="119" xfId="0" applyBorder="1">
      <alignment vertical="center"/>
    </xf>
    <xf numFmtId="0" fontId="0" fillId="0" borderId="118" xfId="0" applyBorder="1">
      <alignment vertical="center"/>
    </xf>
    <xf numFmtId="0" fontId="50" fillId="0" borderId="110" xfId="0" applyFont="1" applyBorder="1">
      <alignment vertical="center"/>
    </xf>
    <xf numFmtId="0" fontId="50" fillId="0" borderId="0" xfId="0" applyFont="1">
      <alignment vertical="center"/>
    </xf>
    <xf numFmtId="0" fontId="50" fillId="0" borderId="111" xfId="0" applyFont="1" applyBorder="1">
      <alignment vertical="center"/>
    </xf>
  </cellXfs>
  <cellStyles count="4">
    <cellStyle name="ハイパーリンク" xfId="1" builtinId="8"/>
    <cellStyle name="標準" xfId="0" builtinId="0"/>
    <cellStyle name="標準 2" xfId="2" xr:uid="{7114C557-E4AA-48A8-A224-6745B4B5B78F}"/>
    <cellStyle name="標準 3" xfId="3" xr:uid="{7B780DB3-024D-4F2D-BD34-302FAD9699D8}"/>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15247</xdr:colOff>
      <xdr:row>37</xdr:row>
      <xdr:rowOff>267974</xdr:rowOff>
    </xdr:from>
    <xdr:to>
      <xdr:col>1</xdr:col>
      <xdr:colOff>20647</xdr:colOff>
      <xdr:row>37</xdr:row>
      <xdr:rowOff>278774</xdr:rowOff>
    </xdr:to>
    <xdr:sp macro="" textlink="">
      <xdr:nvSpPr>
        <xdr:cNvPr id="6" name="直角三角形 5">
          <a:extLst>
            <a:ext uri="{FF2B5EF4-FFF2-40B4-BE49-F238E27FC236}">
              <a16:creationId xmlns:a16="http://schemas.microsoft.com/office/drawing/2014/main" id="{745864FB-7368-487B-DAD0-6FE73029F602}"/>
            </a:ext>
          </a:extLst>
        </xdr:cNvPr>
        <xdr:cNvSpPr/>
      </xdr:nvSpPr>
      <xdr:spPr>
        <a:xfrm>
          <a:off x="15247" y="8961124"/>
          <a:ext cx="10800" cy="10800"/>
        </a:xfrm>
        <a:prstGeom prst="rtTriangle">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15247</xdr:colOff>
      <xdr:row>53</xdr:row>
      <xdr:rowOff>267974</xdr:rowOff>
    </xdr:from>
    <xdr:to>
      <xdr:col>1</xdr:col>
      <xdr:colOff>20647</xdr:colOff>
      <xdr:row>53</xdr:row>
      <xdr:rowOff>278774</xdr:rowOff>
    </xdr:to>
    <xdr:sp macro="" textlink="">
      <xdr:nvSpPr>
        <xdr:cNvPr id="8" name="直角三角形 7">
          <a:extLst>
            <a:ext uri="{FF2B5EF4-FFF2-40B4-BE49-F238E27FC236}">
              <a16:creationId xmlns:a16="http://schemas.microsoft.com/office/drawing/2014/main" id="{F89142DC-AFA4-5FAA-EE96-D483894DB2FA}"/>
            </a:ext>
          </a:extLst>
        </xdr:cNvPr>
        <xdr:cNvSpPr/>
      </xdr:nvSpPr>
      <xdr:spPr>
        <a:xfrm>
          <a:off x="15247" y="12359644"/>
          <a:ext cx="10800" cy="10800"/>
        </a:xfrm>
        <a:prstGeom prst="r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amanasikentenisu@yahoo.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yamanasikentenisu@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25BD-B188-4B54-BE82-AA0C1C22373C}">
  <sheetPr codeName="Sheet3">
    <pageSetUpPr fitToPage="1"/>
  </sheetPr>
  <dimension ref="A1:BA71"/>
  <sheetViews>
    <sheetView tabSelected="1" zoomScaleNormal="100" zoomScaleSheetLayoutView="100" workbookViewId="0">
      <selection activeCell="BC6" sqref="BC6"/>
    </sheetView>
  </sheetViews>
  <sheetFormatPr defaultColWidth="9" defaultRowHeight="13.2"/>
  <cols>
    <col min="2" max="21" width="7.109375" customWidth="1"/>
    <col min="22" max="30" width="9" hidden="1" customWidth="1"/>
    <col min="31" max="31" width="30.21875" hidden="1" customWidth="1"/>
    <col min="32" max="53" width="9" hidden="1" customWidth="1"/>
    <col min="54" max="54" width="9" customWidth="1"/>
  </cols>
  <sheetData>
    <row r="1" spans="2:31" ht="12.45" customHeight="1" thickTop="1">
      <c r="B1" s="249" t="s">
        <v>245</v>
      </c>
      <c r="C1" s="250"/>
      <c r="D1" s="250"/>
      <c r="E1" s="250"/>
      <c r="F1" s="158"/>
      <c r="G1" s="251" t="s">
        <v>261</v>
      </c>
      <c r="H1" s="253" t="s">
        <v>248</v>
      </c>
      <c r="I1" s="253"/>
      <c r="J1" s="253"/>
      <c r="K1" s="253"/>
      <c r="L1" s="253"/>
      <c r="M1" s="253"/>
      <c r="N1" s="253"/>
      <c r="O1" s="254"/>
      <c r="P1" s="158"/>
      <c r="Q1" s="158"/>
      <c r="R1" s="158"/>
      <c r="S1" s="158"/>
      <c r="T1" s="158"/>
      <c r="U1" s="158"/>
    </row>
    <row r="2" spans="2:31" ht="12.45" customHeight="1" thickBot="1">
      <c r="B2" s="158"/>
      <c r="C2" s="158"/>
      <c r="D2" s="158"/>
      <c r="E2" s="158"/>
      <c r="F2" s="158"/>
      <c r="G2" s="252"/>
      <c r="H2" s="255"/>
      <c r="I2" s="255"/>
      <c r="J2" s="255"/>
      <c r="K2" s="255"/>
      <c r="L2" s="255"/>
      <c r="M2" s="255"/>
      <c r="N2" s="255"/>
      <c r="O2" s="256"/>
      <c r="P2" s="247" t="s">
        <v>244</v>
      </c>
      <c r="Q2" s="248"/>
      <c r="R2" s="248"/>
      <c r="S2" s="248"/>
      <c r="T2" s="158"/>
      <c r="U2" s="158"/>
    </row>
    <row r="3" spans="2:31" ht="4.8" customHeight="1" thickTop="1">
      <c r="B3" s="159"/>
      <c r="C3" s="159"/>
      <c r="D3" s="159"/>
      <c r="E3" s="159"/>
      <c r="F3" s="159"/>
      <c r="G3" s="159"/>
      <c r="H3" s="159"/>
      <c r="I3" s="159"/>
      <c r="J3" s="159"/>
      <c r="K3" s="159"/>
      <c r="L3" s="159"/>
      <c r="M3" s="159"/>
      <c r="N3" s="159"/>
      <c r="O3" s="159"/>
      <c r="P3" s="183"/>
      <c r="Q3" s="184"/>
      <c r="R3" s="184"/>
      <c r="S3" s="184"/>
      <c r="T3" s="158"/>
      <c r="U3" s="158"/>
    </row>
    <row r="4" spans="2:31" ht="17.25" customHeight="1">
      <c r="B4" s="240" t="s">
        <v>39</v>
      </c>
      <c r="C4" s="258"/>
      <c r="D4" s="258"/>
      <c r="E4" s="244"/>
      <c r="F4" s="283"/>
      <c r="G4" s="283"/>
      <c r="H4" s="283"/>
      <c r="I4" s="283"/>
      <c r="J4" s="283"/>
      <c r="K4" s="283"/>
      <c r="L4" s="245"/>
      <c r="M4" s="240" t="s">
        <v>29</v>
      </c>
      <c r="N4" s="241"/>
      <c r="O4" s="244"/>
      <c r="P4" s="283"/>
      <c r="Q4" s="283"/>
      <c r="R4" s="283"/>
      <c r="S4" s="245"/>
      <c r="T4" s="16"/>
      <c r="W4" s="185"/>
    </row>
    <row r="5" spans="2:31" ht="17.25" customHeight="1">
      <c r="B5" s="240" t="s">
        <v>234</v>
      </c>
      <c r="C5" s="258"/>
      <c r="D5" s="258"/>
      <c r="E5" s="244" t="s">
        <v>235</v>
      </c>
      <c r="F5" s="283"/>
      <c r="G5" s="283"/>
      <c r="H5" s="283"/>
      <c r="I5" s="283"/>
      <c r="J5" s="283"/>
      <c r="K5" s="283"/>
      <c r="L5" s="245"/>
      <c r="M5" s="240" t="s">
        <v>40</v>
      </c>
      <c r="N5" s="241"/>
      <c r="O5" s="244"/>
      <c r="P5" s="283"/>
      <c r="Q5" s="283"/>
      <c r="R5" s="283"/>
      <c r="S5" s="245"/>
      <c r="T5" s="16"/>
    </row>
    <row r="6" spans="2:31" ht="13.5" customHeight="1">
      <c r="B6" s="284" t="s">
        <v>30</v>
      </c>
      <c r="C6" s="283"/>
      <c r="D6" s="283"/>
      <c r="E6" s="283"/>
      <c r="F6" s="283"/>
      <c r="G6" s="283"/>
      <c r="H6" s="283"/>
      <c r="I6" s="283"/>
      <c r="J6" s="283"/>
      <c r="K6" s="283"/>
      <c r="L6" s="283"/>
      <c r="M6" s="283"/>
      <c r="N6" s="283"/>
      <c r="O6" s="283"/>
      <c r="P6" s="283"/>
      <c r="Q6" s="283"/>
      <c r="R6" s="283"/>
      <c r="S6" s="245"/>
      <c r="T6" s="17"/>
    </row>
    <row r="7" spans="2:31" ht="15" customHeight="1">
      <c r="B7" s="11" t="s">
        <v>0</v>
      </c>
      <c r="C7" s="59" t="s">
        <v>200</v>
      </c>
      <c r="D7" s="62"/>
      <c r="E7" s="59" t="s">
        <v>201</v>
      </c>
      <c r="F7" s="62"/>
      <c r="G7" s="11" t="s">
        <v>38</v>
      </c>
      <c r="H7" s="11" t="s">
        <v>0</v>
      </c>
      <c r="I7" s="59" t="s">
        <v>200</v>
      </c>
      <c r="J7" s="62"/>
      <c r="K7" s="2" t="s">
        <v>201</v>
      </c>
      <c r="L7" s="62"/>
      <c r="M7" s="11" t="s">
        <v>38</v>
      </c>
      <c r="N7" s="83" t="s">
        <v>69</v>
      </c>
      <c r="O7" s="34" t="s">
        <v>200</v>
      </c>
      <c r="P7" s="11" t="s">
        <v>0</v>
      </c>
      <c r="Q7" s="2" t="s">
        <v>200</v>
      </c>
      <c r="R7" s="62"/>
      <c r="S7" s="12" t="s">
        <v>38</v>
      </c>
      <c r="T7" s="18"/>
      <c r="V7" t="s">
        <v>69</v>
      </c>
      <c r="Z7" t="s">
        <v>67</v>
      </c>
      <c r="AA7" t="s">
        <v>68</v>
      </c>
      <c r="AC7" t="s">
        <v>98</v>
      </c>
      <c r="AD7" t="s">
        <v>97</v>
      </c>
      <c r="AE7" t="s">
        <v>246</v>
      </c>
    </row>
    <row r="8" spans="2:31" ht="15" customHeight="1">
      <c r="B8" s="58" t="s">
        <v>1</v>
      </c>
      <c r="C8" s="11"/>
      <c r="D8" s="62"/>
      <c r="E8" s="62"/>
      <c r="F8" s="62"/>
      <c r="G8" s="60">
        <f>SUM(C8:F8)</f>
        <v>0</v>
      </c>
      <c r="H8" s="3" t="s">
        <v>6</v>
      </c>
      <c r="I8" s="11"/>
      <c r="J8" s="62"/>
      <c r="K8" s="62"/>
      <c r="L8" s="62"/>
      <c r="M8" s="7">
        <f>SUM(I8:L8)</f>
        <v>0</v>
      </c>
      <c r="N8" s="84" t="s">
        <v>184</v>
      </c>
      <c r="O8" s="12"/>
      <c r="P8" s="13" t="s">
        <v>61</v>
      </c>
      <c r="Q8" s="11"/>
      <c r="R8" s="62"/>
      <c r="S8" s="14">
        <f t="shared" ref="S8:S13" si="0">SUM(O8,Q8)</f>
        <v>0</v>
      </c>
      <c r="T8" s="66"/>
      <c r="V8" t="s">
        <v>70</v>
      </c>
      <c r="X8" t="s">
        <v>75</v>
      </c>
      <c r="Z8" t="s">
        <v>94</v>
      </c>
      <c r="AA8" t="s">
        <v>160</v>
      </c>
      <c r="AC8" t="s">
        <v>87</v>
      </c>
      <c r="AD8" t="s">
        <v>87</v>
      </c>
      <c r="AE8" t="s">
        <v>247</v>
      </c>
    </row>
    <row r="9" spans="2:31" ht="15" customHeight="1">
      <c r="B9" s="58" t="s">
        <v>2</v>
      </c>
      <c r="C9" s="11"/>
      <c r="D9" s="62"/>
      <c r="E9" s="11"/>
      <c r="F9" s="62"/>
      <c r="G9" s="60">
        <f t="shared" ref="G9:G17" si="1">SUM(C9:F9)</f>
        <v>0</v>
      </c>
      <c r="H9" s="3" t="s">
        <v>7</v>
      </c>
      <c r="I9" s="11"/>
      <c r="J9" s="62"/>
      <c r="K9" s="11"/>
      <c r="L9" s="62"/>
      <c r="M9" s="7">
        <f t="shared" ref="M9:M17" si="2">SUM(I9:L9)</f>
        <v>0</v>
      </c>
      <c r="N9" s="84" t="s">
        <v>185</v>
      </c>
      <c r="O9" s="12"/>
      <c r="P9" s="13" t="s">
        <v>62</v>
      </c>
      <c r="Q9" s="11"/>
      <c r="R9" s="62"/>
      <c r="S9" s="14">
        <f t="shared" si="0"/>
        <v>0</v>
      </c>
      <c r="T9" s="19"/>
      <c r="V9" t="s">
        <v>71</v>
      </c>
      <c r="X9" t="s">
        <v>76</v>
      </c>
      <c r="Z9" t="s">
        <v>95</v>
      </c>
      <c r="AA9" t="s">
        <v>239</v>
      </c>
      <c r="AC9" t="s">
        <v>88</v>
      </c>
      <c r="AD9" t="s">
        <v>88</v>
      </c>
      <c r="AE9" t="s">
        <v>248</v>
      </c>
    </row>
    <row r="10" spans="2:31" ht="15" customHeight="1">
      <c r="B10" s="58" t="s">
        <v>3</v>
      </c>
      <c r="C10" s="11"/>
      <c r="D10" s="62"/>
      <c r="E10" s="11"/>
      <c r="F10" s="62"/>
      <c r="G10" s="60">
        <f t="shared" si="1"/>
        <v>0</v>
      </c>
      <c r="H10" s="3" t="s">
        <v>8</v>
      </c>
      <c r="I10" s="11"/>
      <c r="J10" s="62"/>
      <c r="K10" s="11"/>
      <c r="L10" s="62"/>
      <c r="M10" s="7">
        <f t="shared" si="2"/>
        <v>0</v>
      </c>
      <c r="N10" s="84" t="s">
        <v>186</v>
      </c>
      <c r="O10" s="12"/>
      <c r="P10" s="13" t="s">
        <v>63</v>
      </c>
      <c r="Q10" s="11"/>
      <c r="R10" s="62"/>
      <c r="S10" s="14">
        <f t="shared" si="0"/>
        <v>0</v>
      </c>
      <c r="T10" s="19"/>
      <c r="V10" t="s">
        <v>72</v>
      </c>
      <c r="X10" t="s">
        <v>92</v>
      </c>
      <c r="AA10" t="s">
        <v>240</v>
      </c>
      <c r="AC10" t="s">
        <v>89</v>
      </c>
      <c r="AD10" t="s">
        <v>89</v>
      </c>
      <c r="AE10" t="s">
        <v>249</v>
      </c>
    </row>
    <row r="11" spans="2:31" ht="15" customHeight="1">
      <c r="B11" s="58" t="s">
        <v>4</v>
      </c>
      <c r="C11" s="104"/>
      <c r="D11" s="62"/>
      <c r="E11" s="102"/>
      <c r="F11" s="62"/>
      <c r="G11" s="60">
        <f t="shared" si="1"/>
        <v>0</v>
      </c>
      <c r="H11" s="3" t="s">
        <v>9</v>
      </c>
      <c r="I11" s="104"/>
      <c r="J11" s="62"/>
      <c r="K11" s="102"/>
      <c r="L11" s="62"/>
      <c r="M11" s="7">
        <f t="shared" si="2"/>
        <v>0</v>
      </c>
      <c r="N11" s="84" t="s">
        <v>187</v>
      </c>
      <c r="O11" s="12"/>
      <c r="P11" s="13" t="s">
        <v>64</v>
      </c>
      <c r="Q11" s="11"/>
      <c r="R11" s="62"/>
      <c r="S11" s="14">
        <f t="shared" si="0"/>
        <v>0</v>
      </c>
      <c r="T11" s="19"/>
      <c r="V11" t="s">
        <v>74</v>
      </c>
      <c r="X11" t="s">
        <v>93</v>
      </c>
      <c r="AA11" t="s">
        <v>241</v>
      </c>
      <c r="AC11" t="s">
        <v>90</v>
      </c>
      <c r="AD11" t="s">
        <v>90</v>
      </c>
      <c r="AE11" t="s">
        <v>250</v>
      </c>
    </row>
    <row r="12" spans="2:31" ht="15" customHeight="1">
      <c r="B12" s="58" t="s">
        <v>5</v>
      </c>
      <c r="C12" s="104"/>
      <c r="D12" s="62"/>
      <c r="E12" s="102"/>
      <c r="F12" s="62"/>
      <c r="G12" s="60">
        <f t="shared" si="1"/>
        <v>0</v>
      </c>
      <c r="H12" s="3" t="s">
        <v>10</v>
      </c>
      <c r="I12" s="104"/>
      <c r="J12" s="62"/>
      <c r="K12" s="102"/>
      <c r="L12" s="62"/>
      <c r="M12" s="7">
        <f t="shared" si="2"/>
        <v>0</v>
      </c>
      <c r="N12" s="84" t="s">
        <v>188</v>
      </c>
      <c r="O12" s="12"/>
      <c r="P12" s="13" t="s">
        <v>65</v>
      </c>
      <c r="Q12" s="11"/>
      <c r="R12" s="62"/>
      <c r="S12" s="14">
        <f t="shared" si="0"/>
        <v>0</v>
      </c>
      <c r="T12" s="19"/>
      <c r="V12" t="s">
        <v>73</v>
      </c>
      <c r="X12" t="s">
        <v>80</v>
      </c>
      <c r="AC12" t="s">
        <v>99</v>
      </c>
      <c r="AD12" t="s">
        <v>91</v>
      </c>
    </row>
    <row r="13" spans="2:31" ht="15" customHeight="1">
      <c r="B13" s="58" t="s">
        <v>11</v>
      </c>
      <c r="C13" s="11"/>
      <c r="D13" s="62"/>
      <c r="E13" s="62"/>
      <c r="F13" s="62"/>
      <c r="G13" s="60">
        <f t="shared" si="1"/>
        <v>0</v>
      </c>
      <c r="H13" s="3" t="s">
        <v>16</v>
      </c>
      <c r="I13" s="11"/>
      <c r="J13" s="62"/>
      <c r="K13" s="62"/>
      <c r="L13" s="62"/>
      <c r="M13" s="7">
        <f t="shared" si="2"/>
        <v>0</v>
      </c>
      <c r="N13" s="84" t="s">
        <v>189</v>
      </c>
      <c r="O13" s="12"/>
      <c r="P13" s="13" t="s">
        <v>66</v>
      </c>
      <c r="Q13" s="11"/>
      <c r="R13" s="62"/>
      <c r="S13" s="14">
        <f t="shared" si="0"/>
        <v>0</v>
      </c>
      <c r="T13" s="19"/>
      <c r="V13" t="s">
        <v>100</v>
      </c>
      <c r="X13" t="s">
        <v>81</v>
      </c>
      <c r="AC13" t="s">
        <v>86</v>
      </c>
      <c r="AD13" t="s">
        <v>86</v>
      </c>
    </row>
    <row r="14" spans="2:31" ht="15" customHeight="1">
      <c r="B14" s="58" t="s">
        <v>12</v>
      </c>
      <c r="C14" s="11"/>
      <c r="D14" s="62"/>
      <c r="E14" s="11"/>
      <c r="F14" s="62"/>
      <c r="G14" s="60">
        <f t="shared" si="1"/>
        <v>0</v>
      </c>
      <c r="H14" s="3" t="s">
        <v>17</v>
      </c>
      <c r="I14" s="11"/>
      <c r="J14" s="62"/>
      <c r="K14" s="102"/>
      <c r="L14" s="62"/>
      <c r="M14" s="7">
        <f t="shared" si="2"/>
        <v>0</v>
      </c>
      <c r="N14" s="182"/>
      <c r="O14" s="34" t="s">
        <v>200</v>
      </c>
      <c r="P14" s="62"/>
      <c r="Q14" s="2" t="s">
        <v>201</v>
      </c>
      <c r="R14" s="2" t="s">
        <v>204</v>
      </c>
      <c r="S14" s="181"/>
      <c r="T14" s="18"/>
      <c r="V14" t="s">
        <v>101</v>
      </c>
      <c r="X14" t="s">
        <v>102</v>
      </c>
      <c r="AC14" t="s">
        <v>85</v>
      </c>
      <c r="AD14" t="s">
        <v>85</v>
      </c>
    </row>
    <row r="15" spans="2:31" ht="15" customHeight="1">
      <c r="B15" s="58" t="s">
        <v>13</v>
      </c>
      <c r="C15" s="11"/>
      <c r="D15" s="62"/>
      <c r="E15" s="11"/>
      <c r="F15" s="62"/>
      <c r="G15" s="60">
        <f t="shared" si="1"/>
        <v>0</v>
      </c>
      <c r="H15" s="3" t="s">
        <v>18</v>
      </c>
      <c r="I15" s="11"/>
      <c r="J15" s="62"/>
      <c r="K15" s="102"/>
      <c r="L15" s="62"/>
      <c r="M15" s="7">
        <f t="shared" si="2"/>
        <v>0</v>
      </c>
      <c r="N15" s="85" t="s">
        <v>190</v>
      </c>
      <c r="O15" s="12"/>
      <c r="P15" s="62"/>
      <c r="Q15" s="5"/>
      <c r="R15" s="63"/>
      <c r="S15" s="14">
        <f>SUM(O15:R15)</f>
        <v>0</v>
      </c>
      <c r="T15" s="19"/>
      <c r="V15" t="s">
        <v>208</v>
      </c>
      <c r="X15" t="s">
        <v>103</v>
      </c>
      <c r="AC15" t="s">
        <v>238</v>
      </c>
      <c r="AD15" t="s">
        <v>236</v>
      </c>
    </row>
    <row r="16" spans="2:31" ht="15" customHeight="1">
      <c r="B16" s="58" t="s">
        <v>14</v>
      </c>
      <c r="C16" s="104"/>
      <c r="D16" s="62"/>
      <c r="E16" s="102"/>
      <c r="F16" s="62"/>
      <c r="G16" s="60">
        <f t="shared" si="1"/>
        <v>0</v>
      </c>
      <c r="H16" s="3" t="s">
        <v>19</v>
      </c>
      <c r="I16" s="104"/>
      <c r="J16" s="62"/>
      <c r="K16" s="102"/>
      <c r="L16" s="62"/>
      <c r="M16" s="7">
        <f t="shared" si="2"/>
        <v>0</v>
      </c>
      <c r="N16" s="113" t="s">
        <v>206</v>
      </c>
      <c r="O16" s="154"/>
      <c r="P16" s="62"/>
      <c r="Q16" s="62"/>
      <c r="R16" s="102"/>
      <c r="S16" s="14">
        <f>SUM(O16:R16)</f>
        <v>0</v>
      </c>
      <c r="T16" s="19"/>
      <c r="V16" t="s">
        <v>209</v>
      </c>
      <c r="X16" t="s">
        <v>212</v>
      </c>
      <c r="AD16" t="s">
        <v>237</v>
      </c>
    </row>
    <row r="17" spans="1:30" ht="15" customHeight="1" thickBot="1">
      <c r="B17" s="6" t="s">
        <v>15</v>
      </c>
      <c r="C17" s="105"/>
      <c r="D17" s="64"/>
      <c r="E17" s="103"/>
      <c r="F17" s="64"/>
      <c r="G17" s="60">
        <f t="shared" si="1"/>
        <v>0</v>
      </c>
      <c r="H17" s="6" t="s">
        <v>20</v>
      </c>
      <c r="I17" s="105"/>
      <c r="J17" s="64"/>
      <c r="K17" s="103"/>
      <c r="L17" s="64"/>
      <c r="M17" s="7">
        <f t="shared" si="2"/>
        <v>0</v>
      </c>
      <c r="N17" s="114" t="s">
        <v>207</v>
      </c>
      <c r="O17" s="155"/>
      <c r="P17" s="65"/>
      <c r="Q17" s="65"/>
      <c r="R17" s="115"/>
      <c r="S17" s="15">
        <f>SUM(O17:R17)</f>
        <v>0</v>
      </c>
      <c r="T17" s="19"/>
      <c r="V17" t="s">
        <v>77</v>
      </c>
      <c r="X17" t="s">
        <v>213</v>
      </c>
      <c r="AD17" t="s">
        <v>238</v>
      </c>
    </row>
    <row r="18" spans="1:30" ht="15" customHeight="1" thickTop="1">
      <c r="B18" s="272" t="s">
        <v>31</v>
      </c>
      <c r="C18" s="273"/>
      <c r="D18" s="290" t="s">
        <v>200</v>
      </c>
      <c r="E18" s="290"/>
      <c r="F18" s="10">
        <f>SUM(C8:C12,I8:I12,S8,S10,S12)</f>
        <v>0</v>
      </c>
      <c r="G18" s="291"/>
      <c r="H18" s="291"/>
      <c r="I18" s="178"/>
      <c r="J18" s="274" t="s">
        <v>201</v>
      </c>
      <c r="K18" s="273"/>
      <c r="L18" s="10">
        <f>SUM(E8:E12)+SUM(K8:K12)</f>
        <v>0</v>
      </c>
      <c r="M18" s="274" t="s">
        <v>204</v>
      </c>
      <c r="N18" s="273"/>
      <c r="O18" s="156">
        <f>SUM(R16)</f>
        <v>0</v>
      </c>
      <c r="P18" s="285" t="s">
        <v>41</v>
      </c>
      <c r="Q18" s="273"/>
      <c r="R18" s="288">
        <f>F18+L18+O18</f>
        <v>0</v>
      </c>
      <c r="S18" s="289"/>
      <c r="T18" s="67"/>
      <c r="V18" t="s">
        <v>79</v>
      </c>
      <c r="X18" t="s">
        <v>82</v>
      </c>
    </row>
    <row r="19" spans="1:30" ht="15" customHeight="1">
      <c r="B19" s="240" t="s">
        <v>32</v>
      </c>
      <c r="C19" s="241"/>
      <c r="D19" s="287" t="s">
        <v>200</v>
      </c>
      <c r="E19" s="287"/>
      <c r="F19" s="9">
        <f>SUM(C13:C17,I13:I17,S9,S11,S13,O15)</f>
        <v>0</v>
      </c>
      <c r="G19" s="292"/>
      <c r="H19" s="292"/>
      <c r="I19" s="179"/>
      <c r="J19" s="275" t="s">
        <v>201</v>
      </c>
      <c r="K19" s="241"/>
      <c r="L19" s="9">
        <f>SUM(E13:E17,K13:K17,Q15)</f>
        <v>0</v>
      </c>
      <c r="M19" s="275" t="s">
        <v>204</v>
      </c>
      <c r="N19" s="241"/>
      <c r="O19" s="157">
        <f>SUM(R17)</f>
        <v>0</v>
      </c>
      <c r="P19" s="309" t="s">
        <v>41</v>
      </c>
      <c r="Q19" s="241"/>
      <c r="R19" s="276">
        <f>F19+L19+O19</f>
        <v>0</v>
      </c>
      <c r="S19" s="277"/>
      <c r="T19" s="20"/>
      <c r="V19" t="s">
        <v>78</v>
      </c>
      <c r="X19" t="s">
        <v>83</v>
      </c>
    </row>
    <row r="20" spans="1:30" ht="15" customHeight="1">
      <c r="B20" s="286" t="s">
        <v>33</v>
      </c>
      <c r="C20" s="286"/>
      <c r="D20" s="287" t="s">
        <v>202</v>
      </c>
      <c r="E20" s="287"/>
      <c r="F20" s="111">
        <f>4000*(F18+F19)</f>
        <v>0</v>
      </c>
      <c r="G20" s="292"/>
      <c r="H20" s="292"/>
      <c r="I20" s="180"/>
      <c r="J20" s="275" t="s">
        <v>203</v>
      </c>
      <c r="K20" s="241"/>
      <c r="L20" s="112">
        <f>(L18+L19)*2500</f>
        <v>0</v>
      </c>
      <c r="M20" s="275" t="s">
        <v>205</v>
      </c>
      <c r="N20" s="241"/>
      <c r="O20" s="160">
        <f>3500*(O18+O19)</f>
        <v>0</v>
      </c>
      <c r="P20" s="309" t="s">
        <v>33</v>
      </c>
      <c r="Q20" s="241"/>
      <c r="R20" s="278">
        <f>F20+L20+O20</f>
        <v>0</v>
      </c>
      <c r="S20" s="279"/>
      <c r="T20" s="20"/>
      <c r="V20" t="s">
        <v>210</v>
      </c>
      <c r="X20" t="s">
        <v>84</v>
      </c>
    </row>
    <row r="21" spans="1:30" ht="6" customHeight="1">
      <c r="V21" t="s">
        <v>211</v>
      </c>
      <c r="X21" t="s">
        <v>214</v>
      </c>
    </row>
    <row r="22" spans="1:30" s="187" customFormat="1" ht="9.4499999999999993" customHeight="1">
      <c r="B22" s="187" t="s">
        <v>45</v>
      </c>
      <c r="H22" s="187" t="s">
        <v>96</v>
      </c>
      <c r="I22" s="187" t="s">
        <v>242</v>
      </c>
      <c r="N22" s="187" t="s">
        <v>46</v>
      </c>
    </row>
    <row r="23" spans="1:30" s="185" customFormat="1" ht="15" customHeight="1" thickBot="1">
      <c r="B23" s="191" t="s">
        <v>217</v>
      </c>
      <c r="C23" s="189"/>
      <c r="L23" s="190"/>
      <c r="M23" s="189"/>
      <c r="N23" s="185" t="s">
        <v>260</v>
      </c>
      <c r="T23" s="271" t="s">
        <v>218</v>
      </c>
      <c r="U23" s="271"/>
      <c r="X23" s="185" t="s">
        <v>215</v>
      </c>
    </row>
    <row r="24" spans="1:30" ht="19.95" customHeight="1" thickTop="1">
      <c r="B24" s="280" t="s">
        <v>47</v>
      </c>
      <c r="C24" s="281"/>
      <c r="D24" s="21" t="s">
        <v>194</v>
      </c>
      <c r="E24" s="22" t="s">
        <v>68</v>
      </c>
      <c r="F24" s="282" t="s">
        <v>48</v>
      </c>
      <c r="G24" s="281"/>
      <c r="H24" s="282" t="s">
        <v>49</v>
      </c>
      <c r="I24" s="281"/>
      <c r="J24" s="21" t="s">
        <v>50</v>
      </c>
      <c r="K24" s="23" t="s">
        <v>51</v>
      </c>
      <c r="L24" s="257" t="s">
        <v>47</v>
      </c>
      <c r="M24" s="258"/>
      <c r="N24" s="11" t="s">
        <v>194</v>
      </c>
      <c r="O24" s="11" t="s">
        <v>68</v>
      </c>
      <c r="P24" s="240" t="s">
        <v>48</v>
      </c>
      <c r="Q24" s="241"/>
      <c r="R24" s="240" t="s">
        <v>49</v>
      </c>
      <c r="S24" s="241"/>
      <c r="T24" s="11" t="s">
        <v>50</v>
      </c>
      <c r="U24" s="11" t="s">
        <v>51</v>
      </c>
    </row>
    <row r="25" spans="1:30" ht="22.95" customHeight="1">
      <c r="A25">
        <v>1</v>
      </c>
      <c r="B25" s="246"/>
      <c r="C25" s="245"/>
      <c r="D25" s="106"/>
      <c r="E25" s="164"/>
      <c r="F25" s="243"/>
      <c r="G25" s="243"/>
      <c r="H25" s="244"/>
      <c r="I25" s="245"/>
      <c r="J25" s="106"/>
      <c r="K25" s="166"/>
      <c r="L25" s="242" t="str">
        <f>IF(B25=0,"",B25)</f>
        <v/>
      </c>
      <c r="M25" s="243"/>
      <c r="N25" s="106" t="str">
        <f>IF(D25=0,"",D25)</f>
        <v/>
      </c>
      <c r="O25" s="106" t="str">
        <f>IF(E25=0,"",E25)</f>
        <v/>
      </c>
      <c r="P25" s="243" t="str">
        <f>IF(F25=0,"",F25)</f>
        <v/>
      </c>
      <c r="Q25" s="243"/>
      <c r="R25" s="244" t="str">
        <f>IF(H25=0,"",H25)</f>
        <v/>
      </c>
      <c r="S25" s="245"/>
      <c r="T25" s="106" t="str">
        <f>IF(J25=0,"",J25)</f>
        <v/>
      </c>
      <c r="U25" s="106" t="str">
        <f>IF(K25=0,"",K25)</f>
        <v/>
      </c>
    </row>
    <row r="26" spans="1:30" ht="22.95" customHeight="1">
      <c r="A26">
        <v>2</v>
      </c>
      <c r="B26" s="246"/>
      <c r="C26" s="245"/>
      <c r="D26" s="106"/>
      <c r="E26" s="164"/>
      <c r="F26" s="243"/>
      <c r="G26" s="243"/>
      <c r="H26" s="244"/>
      <c r="I26" s="245"/>
      <c r="J26" s="106"/>
      <c r="K26" s="166"/>
      <c r="L26" s="242" t="str">
        <f t="shared" ref="L26:L37" si="3">IF(B26=0,"",B26)</f>
        <v/>
      </c>
      <c r="M26" s="243"/>
      <c r="N26" s="106" t="str">
        <f t="shared" ref="N26:N42" si="4">IF(D26=0,"",D26)</f>
        <v/>
      </c>
      <c r="O26" s="106" t="str">
        <f t="shared" ref="O26:O42" si="5">IF(E26=0,"",E26)</f>
        <v/>
      </c>
      <c r="P26" s="243" t="str">
        <f t="shared" ref="P26:P37" si="6">IF(F26=0,"",F26)</f>
        <v/>
      </c>
      <c r="Q26" s="243"/>
      <c r="R26" s="244" t="str">
        <f t="shared" ref="R26:R37" si="7">IF(H26=0,"",H26)</f>
        <v/>
      </c>
      <c r="S26" s="245"/>
      <c r="T26" s="106" t="str">
        <f t="shared" ref="T26:T42" si="8">IF(J26=0,"",J26)</f>
        <v/>
      </c>
      <c r="U26" s="106" t="str">
        <f t="shared" ref="U26:U42" si="9">IF(K26=0,"",K26)</f>
        <v/>
      </c>
    </row>
    <row r="27" spans="1:30" ht="22.95" customHeight="1">
      <c r="A27">
        <v>3</v>
      </c>
      <c r="B27" s="246"/>
      <c r="C27" s="245"/>
      <c r="D27" s="106"/>
      <c r="E27" s="164"/>
      <c r="F27" s="243"/>
      <c r="G27" s="243"/>
      <c r="H27" s="244"/>
      <c r="I27" s="245"/>
      <c r="J27" s="106"/>
      <c r="K27" s="166"/>
      <c r="L27" s="242" t="str">
        <f t="shared" si="3"/>
        <v/>
      </c>
      <c r="M27" s="243"/>
      <c r="N27" s="106" t="str">
        <f t="shared" si="4"/>
        <v/>
      </c>
      <c r="O27" s="106" t="str">
        <f t="shared" si="5"/>
        <v/>
      </c>
      <c r="P27" s="243" t="str">
        <f t="shared" si="6"/>
        <v/>
      </c>
      <c r="Q27" s="243"/>
      <c r="R27" s="244" t="str">
        <f t="shared" si="7"/>
        <v/>
      </c>
      <c r="S27" s="245"/>
      <c r="T27" s="106" t="str">
        <f t="shared" si="8"/>
        <v/>
      </c>
      <c r="U27" s="106" t="str">
        <f t="shared" si="9"/>
        <v/>
      </c>
    </row>
    <row r="28" spans="1:30" ht="22.95" customHeight="1">
      <c r="A28">
        <v>4</v>
      </c>
      <c r="B28" s="246"/>
      <c r="C28" s="245"/>
      <c r="D28" s="106"/>
      <c r="E28" s="164"/>
      <c r="F28" s="243"/>
      <c r="G28" s="243"/>
      <c r="H28" s="244"/>
      <c r="I28" s="245"/>
      <c r="J28" s="106"/>
      <c r="K28" s="166"/>
      <c r="L28" s="242" t="str">
        <f t="shared" si="3"/>
        <v/>
      </c>
      <c r="M28" s="243"/>
      <c r="N28" s="106" t="str">
        <f t="shared" si="4"/>
        <v/>
      </c>
      <c r="O28" s="106" t="str">
        <f t="shared" si="5"/>
        <v/>
      </c>
      <c r="P28" s="243" t="str">
        <f t="shared" si="6"/>
        <v/>
      </c>
      <c r="Q28" s="243"/>
      <c r="R28" s="244" t="str">
        <f t="shared" ref="R28:R29" si="10">IF(H28=0,"",H28)</f>
        <v/>
      </c>
      <c r="S28" s="245"/>
      <c r="T28" s="106" t="str">
        <f t="shared" si="8"/>
        <v/>
      </c>
      <c r="U28" s="106" t="str">
        <f t="shared" si="9"/>
        <v/>
      </c>
    </row>
    <row r="29" spans="1:30" ht="22.95" customHeight="1">
      <c r="A29">
        <v>5</v>
      </c>
      <c r="B29" s="246"/>
      <c r="C29" s="245"/>
      <c r="D29" s="106"/>
      <c r="E29" s="164"/>
      <c r="F29" s="243"/>
      <c r="G29" s="243"/>
      <c r="H29" s="244"/>
      <c r="I29" s="245"/>
      <c r="J29" s="106"/>
      <c r="K29" s="166"/>
      <c r="L29" s="242" t="str">
        <f t="shared" si="3"/>
        <v/>
      </c>
      <c r="M29" s="243"/>
      <c r="N29" s="106" t="str">
        <f t="shared" si="4"/>
        <v/>
      </c>
      <c r="O29" s="106" t="str">
        <f t="shared" si="5"/>
        <v/>
      </c>
      <c r="P29" s="243" t="str">
        <f t="shared" si="6"/>
        <v/>
      </c>
      <c r="Q29" s="243"/>
      <c r="R29" s="244" t="str">
        <f t="shared" si="10"/>
        <v/>
      </c>
      <c r="S29" s="245"/>
      <c r="T29" s="106" t="str">
        <f t="shared" si="8"/>
        <v/>
      </c>
      <c r="U29" s="106" t="str">
        <f t="shared" si="9"/>
        <v/>
      </c>
    </row>
    <row r="30" spans="1:30" ht="22.95" customHeight="1">
      <c r="A30">
        <v>6</v>
      </c>
      <c r="B30" s="246"/>
      <c r="C30" s="245"/>
      <c r="D30" s="106"/>
      <c r="E30" s="164"/>
      <c r="F30" s="244"/>
      <c r="G30" s="245"/>
      <c r="H30" s="244"/>
      <c r="I30" s="245"/>
      <c r="J30" s="106"/>
      <c r="K30" s="166"/>
      <c r="L30" s="242" t="str">
        <f t="shared" si="3"/>
        <v/>
      </c>
      <c r="M30" s="243"/>
      <c r="N30" s="106" t="str">
        <f t="shared" si="4"/>
        <v/>
      </c>
      <c r="O30" s="106" t="str">
        <f t="shared" si="5"/>
        <v/>
      </c>
      <c r="P30" s="243" t="str">
        <f t="shared" si="6"/>
        <v/>
      </c>
      <c r="Q30" s="243"/>
      <c r="R30" s="244" t="str">
        <f t="shared" si="7"/>
        <v/>
      </c>
      <c r="S30" s="245"/>
      <c r="T30" s="106" t="str">
        <f t="shared" si="8"/>
        <v/>
      </c>
      <c r="U30" s="106" t="str">
        <f t="shared" si="9"/>
        <v/>
      </c>
    </row>
    <row r="31" spans="1:30" ht="22.95" customHeight="1">
      <c r="A31">
        <v>7</v>
      </c>
      <c r="B31" s="246"/>
      <c r="C31" s="245"/>
      <c r="D31" s="106"/>
      <c r="E31" s="164"/>
      <c r="F31" s="244"/>
      <c r="G31" s="245"/>
      <c r="H31" s="244"/>
      <c r="I31" s="245"/>
      <c r="J31" s="106"/>
      <c r="K31" s="166"/>
      <c r="L31" s="242" t="str">
        <f t="shared" si="3"/>
        <v/>
      </c>
      <c r="M31" s="243"/>
      <c r="N31" s="106" t="str">
        <f t="shared" si="4"/>
        <v/>
      </c>
      <c r="O31" s="106" t="str">
        <f t="shared" si="5"/>
        <v/>
      </c>
      <c r="P31" s="243" t="str">
        <f t="shared" si="6"/>
        <v/>
      </c>
      <c r="Q31" s="243"/>
      <c r="R31" s="244" t="str">
        <f t="shared" si="7"/>
        <v/>
      </c>
      <c r="S31" s="245"/>
      <c r="T31" s="106" t="str">
        <f t="shared" si="8"/>
        <v/>
      </c>
      <c r="U31" s="106" t="str">
        <f t="shared" si="9"/>
        <v/>
      </c>
    </row>
    <row r="32" spans="1:30" ht="22.95" customHeight="1">
      <c r="A32">
        <v>8</v>
      </c>
      <c r="B32" s="246"/>
      <c r="C32" s="245"/>
      <c r="D32" s="106"/>
      <c r="E32" s="164"/>
      <c r="F32" s="244"/>
      <c r="G32" s="245"/>
      <c r="H32" s="244"/>
      <c r="I32" s="245"/>
      <c r="J32" s="106"/>
      <c r="K32" s="166"/>
      <c r="L32" s="242" t="str">
        <f t="shared" si="3"/>
        <v/>
      </c>
      <c r="M32" s="243"/>
      <c r="N32" s="106" t="str">
        <f t="shared" si="4"/>
        <v/>
      </c>
      <c r="O32" s="106" t="str">
        <f t="shared" si="5"/>
        <v/>
      </c>
      <c r="P32" s="243" t="str">
        <f t="shared" si="6"/>
        <v/>
      </c>
      <c r="Q32" s="243"/>
      <c r="R32" s="244" t="str">
        <f t="shared" si="7"/>
        <v/>
      </c>
      <c r="S32" s="245"/>
      <c r="T32" s="106" t="str">
        <f t="shared" si="8"/>
        <v/>
      </c>
      <c r="U32" s="106" t="str">
        <f t="shared" si="9"/>
        <v/>
      </c>
    </row>
    <row r="33" spans="1:53" ht="22.95" customHeight="1">
      <c r="A33">
        <v>9</v>
      </c>
      <c r="B33" s="246"/>
      <c r="C33" s="245"/>
      <c r="D33" s="106"/>
      <c r="E33" s="164"/>
      <c r="F33" s="244"/>
      <c r="G33" s="245"/>
      <c r="H33" s="244"/>
      <c r="I33" s="245"/>
      <c r="J33" s="106"/>
      <c r="K33" s="166"/>
      <c r="L33" s="242" t="str">
        <f t="shared" si="3"/>
        <v/>
      </c>
      <c r="M33" s="243"/>
      <c r="N33" s="106" t="str">
        <f t="shared" si="4"/>
        <v/>
      </c>
      <c r="O33" s="106" t="str">
        <f t="shared" si="5"/>
        <v/>
      </c>
      <c r="P33" s="243" t="str">
        <f t="shared" si="6"/>
        <v/>
      </c>
      <c r="Q33" s="243"/>
      <c r="R33" s="244" t="str">
        <f t="shared" si="7"/>
        <v/>
      </c>
      <c r="S33" s="245"/>
      <c r="T33" s="106" t="str">
        <f t="shared" si="8"/>
        <v/>
      </c>
      <c r="U33" s="106" t="str">
        <f t="shared" si="9"/>
        <v/>
      </c>
    </row>
    <row r="34" spans="1:53" ht="22.95" customHeight="1">
      <c r="A34">
        <v>10</v>
      </c>
      <c r="B34" s="246"/>
      <c r="C34" s="245"/>
      <c r="D34" s="106"/>
      <c r="E34" s="164"/>
      <c r="F34" s="243"/>
      <c r="G34" s="243"/>
      <c r="H34" s="244"/>
      <c r="I34" s="245"/>
      <c r="J34" s="106"/>
      <c r="K34" s="166"/>
      <c r="L34" s="242" t="str">
        <f t="shared" si="3"/>
        <v/>
      </c>
      <c r="M34" s="243"/>
      <c r="N34" s="106" t="str">
        <f t="shared" si="4"/>
        <v/>
      </c>
      <c r="O34" s="106" t="str">
        <f t="shared" si="5"/>
        <v/>
      </c>
      <c r="P34" s="243" t="str">
        <f t="shared" si="6"/>
        <v/>
      </c>
      <c r="Q34" s="243"/>
      <c r="R34" s="244" t="str">
        <f t="shared" si="7"/>
        <v/>
      </c>
      <c r="S34" s="245"/>
      <c r="T34" s="106" t="str">
        <f t="shared" si="8"/>
        <v/>
      </c>
      <c r="U34" s="106" t="str">
        <f t="shared" si="9"/>
        <v/>
      </c>
    </row>
    <row r="35" spans="1:53" ht="22.95" customHeight="1">
      <c r="A35">
        <v>11</v>
      </c>
      <c r="B35" s="246"/>
      <c r="C35" s="245"/>
      <c r="D35" s="106"/>
      <c r="E35" s="164"/>
      <c r="F35" s="243"/>
      <c r="G35" s="243"/>
      <c r="H35" s="244"/>
      <c r="I35" s="245"/>
      <c r="J35" s="106"/>
      <c r="K35" s="166"/>
      <c r="L35" s="242" t="str">
        <f t="shared" si="3"/>
        <v/>
      </c>
      <c r="M35" s="243"/>
      <c r="N35" s="106" t="str">
        <f t="shared" si="4"/>
        <v/>
      </c>
      <c r="O35" s="106" t="str">
        <f t="shared" si="5"/>
        <v/>
      </c>
      <c r="P35" s="243" t="str">
        <f t="shared" si="6"/>
        <v/>
      </c>
      <c r="Q35" s="243"/>
      <c r="R35" s="244" t="str">
        <f t="shared" si="7"/>
        <v/>
      </c>
      <c r="S35" s="245"/>
      <c r="T35" s="106" t="str">
        <f t="shared" si="8"/>
        <v/>
      </c>
      <c r="U35" s="106" t="str">
        <f t="shared" si="9"/>
        <v/>
      </c>
    </row>
    <row r="36" spans="1:53" ht="22.95" customHeight="1">
      <c r="A36">
        <v>12</v>
      </c>
      <c r="B36" s="246"/>
      <c r="C36" s="245"/>
      <c r="D36" s="106"/>
      <c r="E36" s="164"/>
      <c r="F36" s="243"/>
      <c r="G36" s="243"/>
      <c r="H36" s="244"/>
      <c r="I36" s="245"/>
      <c r="J36" s="106"/>
      <c r="K36" s="166"/>
      <c r="L36" s="242" t="str">
        <f t="shared" si="3"/>
        <v/>
      </c>
      <c r="M36" s="243"/>
      <c r="N36" s="106" t="str">
        <f t="shared" si="4"/>
        <v/>
      </c>
      <c r="O36" s="106" t="str">
        <f t="shared" si="5"/>
        <v/>
      </c>
      <c r="P36" s="243" t="str">
        <f t="shared" si="6"/>
        <v/>
      </c>
      <c r="Q36" s="243"/>
      <c r="R36" s="244" t="str">
        <f t="shared" si="7"/>
        <v/>
      </c>
      <c r="S36" s="245"/>
      <c r="T36" s="106" t="str">
        <f t="shared" si="8"/>
        <v/>
      </c>
      <c r="U36" s="106" t="str">
        <f t="shared" si="9"/>
        <v/>
      </c>
    </row>
    <row r="37" spans="1:53" ht="22.95" customHeight="1">
      <c r="A37">
        <v>13</v>
      </c>
      <c r="B37" s="246"/>
      <c r="C37" s="245"/>
      <c r="D37" s="106"/>
      <c r="E37" s="164"/>
      <c r="F37" s="243"/>
      <c r="G37" s="243"/>
      <c r="H37" s="244"/>
      <c r="I37" s="245"/>
      <c r="J37" s="106"/>
      <c r="K37" s="166"/>
      <c r="L37" s="242" t="str">
        <f t="shared" si="3"/>
        <v/>
      </c>
      <c r="M37" s="243"/>
      <c r="N37" s="106" t="str">
        <f t="shared" si="4"/>
        <v/>
      </c>
      <c r="O37" s="106" t="str">
        <f t="shared" si="5"/>
        <v/>
      </c>
      <c r="P37" s="243" t="str">
        <f t="shared" si="6"/>
        <v/>
      </c>
      <c r="Q37" s="243"/>
      <c r="R37" s="244" t="str">
        <f t="shared" si="7"/>
        <v/>
      </c>
      <c r="S37" s="245"/>
      <c r="T37" s="106" t="str">
        <f t="shared" si="8"/>
        <v/>
      </c>
      <c r="U37" s="106" t="str">
        <f t="shared" si="9"/>
        <v/>
      </c>
    </row>
    <row r="38" spans="1:53" ht="22.95" customHeight="1">
      <c r="A38">
        <v>14</v>
      </c>
      <c r="B38" s="246"/>
      <c r="C38" s="245"/>
      <c r="D38" s="106"/>
      <c r="E38" s="164"/>
      <c r="F38" s="243"/>
      <c r="G38" s="243"/>
      <c r="H38" s="244"/>
      <c r="I38" s="245"/>
      <c r="J38" s="106"/>
      <c r="K38" s="166"/>
      <c r="L38" s="242" t="str">
        <f t="shared" ref="L38:L42" si="11">IF(B38=0,"",B38)</f>
        <v/>
      </c>
      <c r="M38" s="243"/>
      <c r="N38" s="106" t="str">
        <f t="shared" si="4"/>
        <v/>
      </c>
      <c r="O38" s="106" t="str">
        <f t="shared" si="5"/>
        <v/>
      </c>
      <c r="P38" s="243" t="str">
        <f t="shared" ref="P38:P42" si="12">IF(F38=0,"",F38)</f>
        <v/>
      </c>
      <c r="Q38" s="243"/>
      <c r="R38" s="244" t="str">
        <f>IF(H38=0,"",H38)</f>
        <v/>
      </c>
      <c r="S38" s="245"/>
      <c r="T38" s="106" t="str">
        <f t="shared" si="8"/>
        <v/>
      </c>
      <c r="U38" s="106" t="str">
        <f t="shared" si="9"/>
        <v/>
      </c>
    </row>
    <row r="39" spans="1:53" ht="22.95" customHeight="1">
      <c r="A39">
        <v>15</v>
      </c>
      <c r="B39" s="246"/>
      <c r="C39" s="245"/>
      <c r="D39" s="106"/>
      <c r="E39" s="164"/>
      <c r="F39" s="243"/>
      <c r="G39" s="243"/>
      <c r="H39" s="244"/>
      <c r="I39" s="245"/>
      <c r="J39" s="106"/>
      <c r="K39" s="166"/>
      <c r="L39" s="242" t="str">
        <f t="shared" si="11"/>
        <v/>
      </c>
      <c r="M39" s="243"/>
      <c r="N39" s="106" t="str">
        <f t="shared" si="4"/>
        <v/>
      </c>
      <c r="O39" s="106" t="str">
        <f t="shared" si="5"/>
        <v/>
      </c>
      <c r="P39" s="243" t="str">
        <f t="shared" si="12"/>
        <v/>
      </c>
      <c r="Q39" s="243"/>
      <c r="R39" s="244" t="str">
        <f t="shared" ref="R39:R42" si="13">IF(H39=0,"",H39)</f>
        <v/>
      </c>
      <c r="S39" s="245"/>
      <c r="T39" s="106" t="str">
        <f t="shared" si="8"/>
        <v/>
      </c>
      <c r="U39" s="106" t="str">
        <f t="shared" si="9"/>
        <v/>
      </c>
    </row>
    <row r="40" spans="1:53" ht="22.95" customHeight="1">
      <c r="A40">
        <v>16</v>
      </c>
      <c r="B40" s="246"/>
      <c r="C40" s="245"/>
      <c r="D40" s="106"/>
      <c r="E40" s="164"/>
      <c r="F40" s="243"/>
      <c r="G40" s="243"/>
      <c r="H40" s="244"/>
      <c r="I40" s="245"/>
      <c r="J40" s="106"/>
      <c r="K40" s="166"/>
      <c r="L40" s="242" t="str">
        <f t="shared" si="11"/>
        <v/>
      </c>
      <c r="M40" s="243"/>
      <c r="N40" s="106" t="str">
        <f t="shared" si="4"/>
        <v/>
      </c>
      <c r="O40" s="106" t="str">
        <f t="shared" si="5"/>
        <v/>
      </c>
      <c r="P40" s="243" t="str">
        <f t="shared" si="12"/>
        <v/>
      </c>
      <c r="Q40" s="243"/>
      <c r="R40" s="244" t="str">
        <f t="shared" si="13"/>
        <v/>
      </c>
      <c r="S40" s="245"/>
      <c r="T40" s="106" t="str">
        <f t="shared" si="8"/>
        <v/>
      </c>
      <c r="U40" s="106" t="str">
        <f t="shared" si="9"/>
        <v/>
      </c>
    </row>
    <row r="41" spans="1:53" ht="22.95" customHeight="1">
      <c r="A41">
        <v>17</v>
      </c>
      <c r="B41" s="246"/>
      <c r="C41" s="245"/>
      <c r="D41" s="106"/>
      <c r="E41" s="164"/>
      <c r="F41" s="243"/>
      <c r="G41" s="243"/>
      <c r="H41" s="244"/>
      <c r="I41" s="245"/>
      <c r="J41" s="106"/>
      <c r="K41" s="166"/>
      <c r="L41" s="242" t="str">
        <f t="shared" si="11"/>
        <v/>
      </c>
      <c r="M41" s="243"/>
      <c r="N41" s="106" t="str">
        <f t="shared" si="4"/>
        <v/>
      </c>
      <c r="O41" s="106" t="str">
        <f t="shared" si="5"/>
        <v/>
      </c>
      <c r="P41" s="243" t="str">
        <f t="shared" si="12"/>
        <v/>
      </c>
      <c r="Q41" s="243"/>
      <c r="R41" s="244" t="str">
        <f t="shared" si="13"/>
        <v/>
      </c>
      <c r="S41" s="245"/>
      <c r="T41" s="106" t="str">
        <f t="shared" si="8"/>
        <v/>
      </c>
      <c r="U41" s="106" t="str">
        <f t="shared" si="9"/>
        <v/>
      </c>
    </row>
    <row r="42" spans="1:53" ht="22.95" customHeight="1" thickBot="1">
      <c r="A42">
        <v>18</v>
      </c>
      <c r="B42" s="262"/>
      <c r="C42" s="261"/>
      <c r="D42" s="163"/>
      <c r="E42" s="165"/>
      <c r="F42" s="263"/>
      <c r="G42" s="263"/>
      <c r="H42" s="260"/>
      <c r="I42" s="261"/>
      <c r="J42" s="163"/>
      <c r="K42" s="167"/>
      <c r="L42" s="242" t="str">
        <f t="shared" si="11"/>
        <v/>
      </c>
      <c r="M42" s="243"/>
      <c r="N42" s="106" t="str">
        <f t="shared" si="4"/>
        <v/>
      </c>
      <c r="O42" s="106" t="str">
        <f t="shared" si="5"/>
        <v/>
      </c>
      <c r="P42" s="243" t="str">
        <f t="shared" si="12"/>
        <v/>
      </c>
      <c r="Q42" s="243"/>
      <c r="R42" s="244" t="str">
        <f t="shared" si="13"/>
        <v/>
      </c>
      <c r="S42" s="245"/>
      <c r="T42" s="106" t="str">
        <f t="shared" si="8"/>
        <v/>
      </c>
      <c r="U42" s="106" t="str">
        <f t="shared" si="9"/>
        <v/>
      </c>
    </row>
    <row r="43" spans="1:53" s="185" customFormat="1" ht="15" customHeight="1" thickTop="1" thickBot="1">
      <c r="B43" s="188" t="s">
        <v>216</v>
      </c>
      <c r="C43" s="189"/>
      <c r="L43" s="190"/>
      <c r="M43" s="189"/>
      <c r="T43" s="271"/>
      <c r="U43" s="271"/>
    </row>
    <row r="44" spans="1:53" ht="19.95" customHeight="1" thickTop="1">
      <c r="B44" s="280" t="s">
        <v>47</v>
      </c>
      <c r="C44" s="281"/>
      <c r="D44" s="21" t="s">
        <v>194</v>
      </c>
      <c r="E44" s="22" t="s">
        <v>68</v>
      </c>
      <c r="F44" s="282" t="s">
        <v>48</v>
      </c>
      <c r="G44" s="281"/>
      <c r="H44" s="282" t="s">
        <v>49</v>
      </c>
      <c r="I44" s="281"/>
      <c r="J44" s="21" t="s">
        <v>50</v>
      </c>
      <c r="K44" s="23" t="s">
        <v>51</v>
      </c>
      <c r="L44" s="257" t="s">
        <v>47</v>
      </c>
      <c r="M44" s="258"/>
      <c r="N44" s="11" t="s">
        <v>194</v>
      </c>
      <c r="O44" s="11" t="s">
        <v>68</v>
      </c>
      <c r="P44" s="240" t="s">
        <v>48</v>
      </c>
      <c r="Q44" s="241"/>
      <c r="R44" s="240" t="s">
        <v>49</v>
      </c>
      <c r="S44" s="241"/>
      <c r="T44" s="11" t="s">
        <v>50</v>
      </c>
      <c r="U44" s="11" t="s">
        <v>51</v>
      </c>
    </row>
    <row r="45" spans="1:53" ht="22.95" customHeight="1">
      <c r="A45">
        <v>1</v>
      </c>
      <c r="B45" s="310"/>
      <c r="C45" s="311"/>
      <c r="D45" s="168"/>
      <c r="E45" s="169"/>
      <c r="F45" s="311"/>
      <c r="G45" s="311"/>
      <c r="H45" s="312"/>
      <c r="I45" s="313"/>
      <c r="J45" s="266"/>
      <c r="K45" s="174"/>
      <c r="L45" s="297" t="str">
        <f>IF(B45=0,"",B45)</f>
        <v/>
      </c>
      <c r="M45" s="265"/>
      <c r="N45" s="161" t="str">
        <f>IF(D45=0,"",D45)</f>
        <v/>
      </c>
      <c r="O45" s="161" t="str">
        <f t="shared" ref="N45:O62" si="14">IF(E45=0,"",E45)</f>
        <v/>
      </c>
      <c r="P45" s="265" t="str">
        <f>IF(F45=0,"",F45)</f>
        <v/>
      </c>
      <c r="Q45" s="265"/>
      <c r="R45" s="267" t="str">
        <f>IF(H45=0,"",H45)</f>
        <v/>
      </c>
      <c r="S45" s="268"/>
      <c r="T45" s="265" t="str">
        <f>IF(J45=0,"",J45)</f>
        <v/>
      </c>
      <c r="U45" s="161" t="str">
        <f>IF(K45=0,"",K45)</f>
        <v/>
      </c>
      <c r="V45" s="264"/>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row>
    <row r="46" spans="1:53" ht="22.95" customHeight="1">
      <c r="B46" s="298"/>
      <c r="C46" s="266"/>
      <c r="D46" s="162"/>
      <c r="E46" s="170"/>
      <c r="F46" s="266"/>
      <c r="G46" s="266"/>
      <c r="H46" s="269"/>
      <c r="I46" s="270"/>
      <c r="J46" s="243"/>
      <c r="K46" s="175"/>
      <c r="L46" s="302" t="str">
        <f>IF(B46=0,"",B46)</f>
        <v/>
      </c>
      <c r="M46" s="299"/>
      <c r="N46" s="162" t="str">
        <f>IF(D46=0,"",D46)</f>
        <v/>
      </c>
      <c r="O46" s="162" t="str">
        <f t="shared" si="14"/>
        <v/>
      </c>
      <c r="P46" s="299" t="str">
        <f>IF(F46=0,"",F46)</f>
        <v/>
      </c>
      <c r="Q46" s="299"/>
      <c r="R46" s="269"/>
      <c r="S46" s="270"/>
      <c r="T46" s="266"/>
      <c r="U46" s="162" t="str">
        <f>IF(K46=0,"",K46)</f>
        <v/>
      </c>
      <c r="V46" s="264"/>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row>
    <row r="47" spans="1:53" ht="22.95" customHeight="1">
      <c r="A47">
        <v>2</v>
      </c>
      <c r="B47" s="293"/>
      <c r="C47" s="294"/>
      <c r="D47" s="161"/>
      <c r="E47" s="171"/>
      <c r="F47" s="295"/>
      <c r="G47" s="296"/>
      <c r="H47" s="267"/>
      <c r="I47" s="268"/>
      <c r="J47" s="243"/>
      <c r="K47" s="176"/>
      <c r="L47" s="297" t="str">
        <f t="shared" ref="L47:L62" si="15">IF(B47=0,"",B47)</f>
        <v/>
      </c>
      <c r="M47" s="265"/>
      <c r="N47" s="161" t="str">
        <f t="shared" si="14"/>
        <v/>
      </c>
      <c r="O47" s="161" t="str">
        <f t="shared" si="14"/>
        <v/>
      </c>
      <c r="P47" s="265" t="str">
        <f t="shared" ref="P47:P62" si="16">IF(F47=0,"",F47)</f>
        <v/>
      </c>
      <c r="Q47" s="265"/>
      <c r="R47" s="267" t="str">
        <f>IF(H47=0,"",H47)</f>
        <v/>
      </c>
      <c r="S47" s="268"/>
      <c r="T47" s="265" t="str">
        <f>IF(J47=0,"",J47)</f>
        <v/>
      </c>
      <c r="U47" s="161" t="str">
        <f t="shared" ref="U47:U62" si="17">IF(K47=0,"",K47)</f>
        <v/>
      </c>
      <c r="V47" s="264"/>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row>
    <row r="48" spans="1:53" ht="22.95" customHeight="1">
      <c r="B48" s="298"/>
      <c r="C48" s="266"/>
      <c r="D48" s="162"/>
      <c r="E48" s="170"/>
      <c r="F48" s="300"/>
      <c r="G48" s="301"/>
      <c r="H48" s="269"/>
      <c r="I48" s="270"/>
      <c r="J48" s="243"/>
      <c r="K48" s="175"/>
      <c r="L48" s="302" t="str">
        <f t="shared" si="15"/>
        <v/>
      </c>
      <c r="M48" s="299"/>
      <c r="N48" s="162" t="str">
        <f t="shared" si="14"/>
        <v/>
      </c>
      <c r="O48" s="162" t="str">
        <f t="shared" si="14"/>
        <v/>
      </c>
      <c r="P48" s="299" t="str">
        <f t="shared" si="16"/>
        <v/>
      </c>
      <c r="Q48" s="299"/>
      <c r="R48" s="269"/>
      <c r="S48" s="270"/>
      <c r="T48" s="266"/>
      <c r="U48" s="162" t="str">
        <f t="shared" si="17"/>
        <v/>
      </c>
      <c r="V48" s="264"/>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row>
    <row r="49" spans="1:53" ht="22.95" customHeight="1">
      <c r="A49">
        <v>3</v>
      </c>
      <c r="B49" s="293"/>
      <c r="C49" s="294"/>
      <c r="D49" s="161"/>
      <c r="E49" s="171"/>
      <c r="F49" s="295"/>
      <c r="G49" s="296"/>
      <c r="H49" s="267"/>
      <c r="I49" s="268"/>
      <c r="J49" s="243"/>
      <c r="K49" s="176"/>
      <c r="L49" s="297" t="str">
        <f t="shared" si="15"/>
        <v/>
      </c>
      <c r="M49" s="265"/>
      <c r="N49" s="161" t="str">
        <f t="shared" si="14"/>
        <v/>
      </c>
      <c r="O49" s="161" t="str">
        <f t="shared" si="14"/>
        <v/>
      </c>
      <c r="P49" s="265" t="str">
        <f t="shared" si="16"/>
        <v/>
      </c>
      <c r="Q49" s="265"/>
      <c r="R49" s="267" t="str">
        <f>IF(H49=0,"",H49)</f>
        <v/>
      </c>
      <c r="S49" s="268"/>
      <c r="T49" s="265" t="str">
        <f>IF(J49=0,"",J49)</f>
        <v/>
      </c>
      <c r="U49" s="161" t="str">
        <f t="shared" si="17"/>
        <v/>
      </c>
      <c r="V49" s="264"/>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row>
    <row r="50" spans="1:53" ht="22.95" customHeight="1">
      <c r="B50" s="298"/>
      <c r="C50" s="266"/>
      <c r="D50" s="162"/>
      <c r="E50" s="170"/>
      <c r="F50" s="300"/>
      <c r="G50" s="301"/>
      <c r="H50" s="269"/>
      <c r="I50" s="270"/>
      <c r="J50" s="243"/>
      <c r="K50" s="175"/>
      <c r="L50" s="302" t="str">
        <f t="shared" si="15"/>
        <v/>
      </c>
      <c r="M50" s="299"/>
      <c r="N50" s="162" t="str">
        <f t="shared" si="14"/>
        <v/>
      </c>
      <c r="O50" s="162" t="str">
        <f t="shared" si="14"/>
        <v/>
      </c>
      <c r="P50" s="299" t="str">
        <f t="shared" si="16"/>
        <v/>
      </c>
      <c r="Q50" s="299"/>
      <c r="R50" s="269"/>
      <c r="S50" s="270"/>
      <c r="T50" s="266"/>
      <c r="U50" s="162" t="str">
        <f t="shared" si="17"/>
        <v/>
      </c>
      <c r="V50" s="264"/>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row>
    <row r="51" spans="1:53" ht="22.95" customHeight="1">
      <c r="A51">
        <v>4</v>
      </c>
      <c r="B51" s="293"/>
      <c r="C51" s="294"/>
      <c r="D51" s="161"/>
      <c r="E51" s="171"/>
      <c r="F51" s="295"/>
      <c r="G51" s="296"/>
      <c r="H51" s="267"/>
      <c r="I51" s="268"/>
      <c r="J51" s="243"/>
      <c r="K51" s="176"/>
      <c r="L51" s="297" t="str">
        <f t="shared" si="15"/>
        <v/>
      </c>
      <c r="M51" s="265"/>
      <c r="N51" s="161" t="str">
        <f t="shared" si="14"/>
        <v/>
      </c>
      <c r="O51" s="161" t="str">
        <f t="shared" si="14"/>
        <v/>
      </c>
      <c r="P51" s="265" t="str">
        <f t="shared" si="16"/>
        <v/>
      </c>
      <c r="Q51" s="265"/>
      <c r="R51" s="267" t="str">
        <f>IF(H51=0,"",H51)</f>
        <v/>
      </c>
      <c r="S51" s="268"/>
      <c r="T51" s="265" t="str">
        <f>IF(J51=0,"",J51)</f>
        <v/>
      </c>
      <c r="U51" s="161" t="str">
        <f t="shared" si="17"/>
        <v/>
      </c>
      <c r="V51" s="264"/>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row>
    <row r="52" spans="1:53" ht="22.95" customHeight="1">
      <c r="B52" s="298"/>
      <c r="C52" s="266"/>
      <c r="D52" s="162"/>
      <c r="E52" s="170"/>
      <c r="F52" s="300"/>
      <c r="G52" s="301"/>
      <c r="H52" s="269"/>
      <c r="I52" s="270"/>
      <c r="J52" s="243"/>
      <c r="K52" s="175"/>
      <c r="L52" s="302" t="str">
        <f t="shared" si="15"/>
        <v/>
      </c>
      <c r="M52" s="299"/>
      <c r="N52" s="162" t="str">
        <f t="shared" si="14"/>
        <v/>
      </c>
      <c r="O52" s="162" t="str">
        <f t="shared" si="14"/>
        <v/>
      </c>
      <c r="P52" s="299" t="str">
        <f t="shared" si="16"/>
        <v/>
      </c>
      <c r="Q52" s="299"/>
      <c r="R52" s="269"/>
      <c r="S52" s="270"/>
      <c r="T52" s="266"/>
      <c r="U52" s="162" t="str">
        <f t="shared" si="17"/>
        <v/>
      </c>
      <c r="V52" s="264"/>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row>
    <row r="53" spans="1:53" ht="22.95" customHeight="1">
      <c r="A53">
        <v>5</v>
      </c>
      <c r="B53" s="293"/>
      <c r="C53" s="294"/>
      <c r="D53" s="161"/>
      <c r="E53" s="171"/>
      <c r="F53" s="295"/>
      <c r="G53" s="296"/>
      <c r="H53" s="267"/>
      <c r="I53" s="268"/>
      <c r="J53" s="243"/>
      <c r="K53" s="176"/>
      <c r="L53" s="297" t="str">
        <f t="shared" si="15"/>
        <v/>
      </c>
      <c r="M53" s="265"/>
      <c r="N53" s="161" t="str">
        <f t="shared" si="14"/>
        <v/>
      </c>
      <c r="O53" s="161" t="str">
        <f t="shared" si="14"/>
        <v/>
      </c>
      <c r="P53" s="265" t="str">
        <f t="shared" si="16"/>
        <v/>
      </c>
      <c r="Q53" s="265"/>
      <c r="R53" s="267" t="str">
        <f>IF(H53=0,"",H53)</f>
        <v/>
      </c>
      <c r="S53" s="268"/>
      <c r="T53" s="265" t="str">
        <f>IF(J53=0,"",J53)</f>
        <v/>
      </c>
      <c r="U53" s="161" t="str">
        <f t="shared" si="17"/>
        <v/>
      </c>
      <c r="V53" s="264"/>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row>
    <row r="54" spans="1:53" ht="22.95" customHeight="1">
      <c r="B54" s="298"/>
      <c r="C54" s="266"/>
      <c r="D54" s="162"/>
      <c r="E54" s="170"/>
      <c r="F54" s="300"/>
      <c r="G54" s="301"/>
      <c r="H54" s="269"/>
      <c r="I54" s="270"/>
      <c r="J54" s="243"/>
      <c r="K54" s="175"/>
      <c r="L54" s="302" t="str">
        <f t="shared" si="15"/>
        <v/>
      </c>
      <c r="M54" s="299"/>
      <c r="N54" s="162" t="str">
        <f t="shared" si="14"/>
        <v/>
      </c>
      <c r="O54" s="162" t="str">
        <f t="shared" si="14"/>
        <v/>
      </c>
      <c r="P54" s="299" t="str">
        <f t="shared" si="16"/>
        <v/>
      </c>
      <c r="Q54" s="299"/>
      <c r="R54" s="269"/>
      <c r="S54" s="270"/>
      <c r="T54" s="266"/>
      <c r="U54" s="162" t="str">
        <f t="shared" si="17"/>
        <v/>
      </c>
      <c r="V54" s="264"/>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row>
    <row r="55" spans="1:53" ht="22.95" customHeight="1">
      <c r="A55">
        <v>6</v>
      </c>
      <c r="B55" s="293"/>
      <c r="C55" s="294"/>
      <c r="D55" s="161"/>
      <c r="E55" s="171"/>
      <c r="F55" s="295"/>
      <c r="G55" s="296"/>
      <c r="H55" s="267"/>
      <c r="I55" s="268"/>
      <c r="J55" s="243"/>
      <c r="K55" s="176"/>
      <c r="L55" s="297" t="str">
        <f t="shared" si="15"/>
        <v/>
      </c>
      <c r="M55" s="265"/>
      <c r="N55" s="161" t="str">
        <f t="shared" si="14"/>
        <v/>
      </c>
      <c r="O55" s="161" t="str">
        <f t="shared" si="14"/>
        <v/>
      </c>
      <c r="P55" s="265" t="str">
        <f t="shared" si="16"/>
        <v/>
      </c>
      <c r="Q55" s="265"/>
      <c r="R55" s="267" t="str">
        <f>IF(H55=0,"",H55)</f>
        <v/>
      </c>
      <c r="S55" s="268"/>
      <c r="T55" s="265" t="str">
        <f>IF(J55=0,"",J55)</f>
        <v/>
      </c>
      <c r="U55" s="161" t="str">
        <f t="shared" si="17"/>
        <v/>
      </c>
      <c r="V55" s="264"/>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row>
    <row r="56" spans="1:53" ht="22.95" customHeight="1">
      <c r="B56" s="298"/>
      <c r="C56" s="266"/>
      <c r="D56" s="162"/>
      <c r="E56" s="170"/>
      <c r="F56" s="300"/>
      <c r="G56" s="301"/>
      <c r="H56" s="269"/>
      <c r="I56" s="270"/>
      <c r="J56" s="243"/>
      <c r="K56" s="175"/>
      <c r="L56" s="302" t="str">
        <f t="shared" si="15"/>
        <v/>
      </c>
      <c r="M56" s="299"/>
      <c r="N56" s="162" t="str">
        <f t="shared" si="14"/>
        <v/>
      </c>
      <c r="O56" s="162" t="str">
        <f t="shared" si="14"/>
        <v/>
      </c>
      <c r="P56" s="299" t="str">
        <f t="shared" si="16"/>
        <v/>
      </c>
      <c r="Q56" s="299"/>
      <c r="R56" s="269"/>
      <c r="S56" s="270"/>
      <c r="T56" s="266"/>
      <c r="U56" s="162" t="str">
        <f t="shared" si="17"/>
        <v/>
      </c>
      <c r="V56" s="264"/>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row>
    <row r="57" spans="1:53" ht="22.95" customHeight="1">
      <c r="A57">
        <v>7</v>
      </c>
      <c r="B57" s="293"/>
      <c r="C57" s="294"/>
      <c r="D57" s="161"/>
      <c r="E57" s="171"/>
      <c r="F57" s="295"/>
      <c r="G57" s="296"/>
      <c r="H57" s="267"/>
      <c r="I57" s="268"/>
      <c r="J57" s="243"/>
      <c r="K57" s="176"/>
      <c r="L57" s="297" t="str">
        <f t="shared" si="15"/>
        <v/>
      </c>
      <c r="M57" s="265"/>
      <c r="N57" s="161" t="str">
        <f t="shared" si="14"/>
        <v/>
      </c>
      <c r="O57" s="161" t="str">
        <f t="shared" si="14"/>
        <v/>
      </c>
      <c r="P57" s="265" t="str">
        <f t="shared" si="16"/>
        <v/>
      </c>
      <c r="Q57" s="265"/>
      <c r="R57" s="267" t="str">
        <f>IF(H57=0,"",H57)</f>
        <v/>
      </c>
      <c r="S57" s="268"/>
      <c r="T57" s="265" t="str">
        <f>IF(J57=0,"",J57)</f>
        <v/>
      </c>
      <c r="U57" s="161" t="str">
        <f t="shared" si="17"/>
        <v/>
      </c>
      <c r="V57" s="264"/>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row>
    <row r="58" spans="1:53" ht="22.95" customHeight="1">
      <c r="B58" s="298"/>
      <c r="C58" s="266"/>
      <c r="D58" s="162"/>
      <c r="E58" s="170"/>
      <c r="F58" s="300"/>
      <c r="G58" s="301"/>
      <c r="H58" s="269"/>
      <c r="I58" s="270"/>
      <c r="J58" s="243"/>
      <c r="K58" s="175"/>
      <c r="L58" s="302" t="str">
        <f t="shared" si="15"/>
        <v/>
      </c>
      <c r="M58" s="299"/>
      <c r="N58" s="162" t="str">
        <f t="shared" si="14"/>
        <v/>
      </c>
      <c r="O58" s="162" t="str">
        <f t="shared" si="14"/>
        <v/>
      </c>
      <c r="P58" s="299" t="str">
        <f t="shared" si="16"/>
        <v/>
      </c>
      <c r="Q58" s="299"/>
      <c r="R58" s="269"/>
      <c r="S58" s="270"/>
      <c r="T58" s="266"/>
      <c r="U58" s="162" t="str">
        <f t="shared" si="17"/>
        <v/>
      </c>
      <c r="V58" s="264"/>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row>
    <row r="59" spans="1:53" ht="22.95" customHeight="1">
      <c r="A59">
        <v>9</v>
      </c>
      <c r="B59" s="293"/>
      <c r="C59" s="294"/>
      <c r="D59" s="161"/>
      <c r="E59" s="171"/>
      <c r="F59" s="295"/>
      <c r="G59" s="296"/>
      <c r="H59" s="267"/>
      <c r="I59" s="268"/>
      <c r="J59" s="243"/>
      <c r="K59" s="176"/>
      <c r="L59" s="297" t="str">
        <f t="shared" si="15"/>
        <v/>
      </c>
      <c r="M59" s="265"/>
      <c r="N59" s="161" t="str">
        <f t="shared" si="14"/>
        <v/>
      </c>
      <c r="O59" s="161" t="str">
        <f t="shared" si="14"/>
        <v/>
      </c>
      <c r="P59" s="265" t="str">
        <f t="shared" si="16"/>
        <v/>
      </c>
      <c r="Q59" s="265"/>
      <c r="R59" s="267" t="str">
        <f>IF(H59=0,"",H59)</f>
        <v/>
      </c>
      <c r="S59" s="268"/>
      <c r="T59" s="265" t="str">
        <f>IF(J59=0,"",J59)</f>
        <v/>
      </c>
      <c r="U59" s="161" t="str">
        <f t="shared" si="17"/>
        <v/>
      </c>
      <c r="V59" s="264"/>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row>
    <row r="60" spans="1:53" ht="22.95" customHeight="1">
      <c r="B60" s="298"/>
      <c r="C60" s="266"/>
      <c r="D60" s="162"/>
      <c r="E60" s="170"/>
      <c r="F60" s="300"/>
      <c r="G60" s="301"/>
      <c r="H60" s="269"/>
      <c r="I60" s="270"/>
      <c r="J60" s="243"/>
      <c r="K60" s="175"/>
      <c r="L60" s="302" t="str">
        <f t="shared" si="15"/>
        <v/>
      </c>
      <c r="M60" s="299"/>
      <c r="N60" s="162" t="str">
        <f t="shared" si="14"/>
        <v/>
      </c>
      <c r="O60" s="162" t="str">
        <f t="shared" si="14"/>
        <v/>
      </c>
      <c r="P60" s="299" t="str">
        <f t="shared" si="16"/>
        <v/>
      </c>
      <c r="Q60" s="299"/>
      <c r="R60" s="269"/>
      <c r="S60" s="270"/>
      <c r="T60" s="266"/>
      <c r="U60" s="162" t="str">
        <f t="shared" si="17"/>
        <v/>
      </c>
      <c r="V60" s="264"/>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row>
    <row r="61" spans="1:53" ht="22.95" customHeight="1">
      <c r="A61">
        <v>9</v>
      </c>
      <c r="B61" s="293"/>
      <c r="C61" s="294"/>
      <c r="D61" s="161"/>
      <c r="E61" s="171"/>
      <c r="F61" s="295"/>
      <c r="G61" s="296"/>
      <c r="H61" s="267"/>
      <c r="I61" s="268"/>
      <c r="J61" s="243"/>
      <c r="K61" s="176"/>
      <c r="L61" s="297" t="str">
        <f t="shared" si="15"/>
        <v/>
      </c>
      <c r="M61" s="265"/>
      <c r="N61" s="161" t="str">
        <f t="shared" si="14"/>
        <v/>
      </c>
      <c r="O61" s="161" t="str">
        <f t="shared" si="14"/>
        <v/>
      </c>
      <c r="P61" s="265" t="str">
        <f t="shared" si="16"/>
        <v/>
      </c>
      <c r="Q61" s="265"/>
      <c r="R61" s="267" t="str">
        <f>IF(H61=0,"",H61)</f>
        <v/>
      </c>
      <c r="S61" s="268"/>
      <c r="T61" s="265" t="str">
        <f>IF(J61=0,"",J61)</f>
        <v/>
      </c>
      <c r="U61" s="161" t="str">
        <f t="shared" si="17"/>
        <v/>
      </c>
      <c r="V61" s="264"/>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row>
    <row r="62" spans="1:53" ht="22.95" customHeight="1" thickBot="1">
      <c r="B62" s="303"/>
      <c r="C62" s="304"/>
      <c r="D62" s="172"/>
      <c r="E62" s="173"/>
      <c r="F62" s="305"/>
      <c r="G62" s="306"/>
      <c r="H62" s="307"/>
      <c r="I62" s="308"/>
      <c r="J62" s="263"/>
      <c r="K62" s="177"/>
      <c r="L62" s="302" t="str">
        <f t="shared" si="15"/>
        <v/>
      </c>
      <c r="M62" s="299"/>
      <c r="N62" s="162" t="str">
        <f t="shared" si="14"/>
        <v/>
      </c>
      <c r="O62" s="162" t="str">
        <f t="shared" si="14"/>
        <v/>
      </c>
      <c r="P62" s="299" t="str">
        <f t="shared" si="16"/>
        <v/>
      </c>
      <c r="Q62" s="299"/>
      <c r="R62" s="269"/>
      <c r="S62" s="270"/>
      <c r="T62" s="266"/>
      <c r="U62" s="162" t="str">
        <f t="shared" si="17"/>
        <v/>
      </c>
      <c r="V62" s="264"/>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259"/>
      <c r="BA62" s="259"/>
    </row>
    <row r="63" spans="1:53" ht="9" customHeight="1" thickTop="1"/>
    <row r="64" spans="1:53">
      <c r="B64" s="8" t="s">
        <v>52</v>
      </c>
    </row>
    <row r="65" spans="2:2">
      <c r="B65" t="s">
        <v>53</v>
      </c>
    </row>
    <row r="66" spans="2:2">
      <c r="B66" s="110" t="s">
        <v>197</v>
      </c>
    </row>
    <row r="67" spans="2:2">
      <c r="B67" t="s">
        <v>198</v>
      </c>
    </row>
    <row r="68" spans="2:2">
      <c r="B68" t="s">
        <v>196</v>
      </c>
    </row>
    <row r="69" spans="2:2">
      <c r="B69" t="s">
        <v>199</v>
      </c>
    </row>
    <row r="70" spans="2:2">
      <c r="B70" s="8"/>
    </row>
    <row r="71" spans="2:2">
      <c r="B71" s="8"/>
    </row>
  </sheetData>
  <mergeCells count="553">
    <mergeCell ref="T23:U23"/>
    <mergeCell ref="E5:F5"/>
    <mergeCell ref="V59:V60"/>
    <mergeCell ref="T59:T60"/>
    <mergeCell ref="AG45:AG46"/>
    <mergeCell ref="W51:W52"/>
    <mergeCell ref="T53:T54"/>
    <mergeCell ref="V51:V52"/>
    <mergeCell ref="W47:W48"/>
    <mergeCell ref="AB47:AB48"/>
    <mergeCell ref="AC47:AC48"/>
    <mergeCell ref="Y49:Y50"/>
    <mergeCell ref="Z49:Z50"/>
    <mergeCell ref="AE53:AE54"/>
    <mergeCell ref="AB51:AB52"/>
    <mergeCell ref="R53:S54"/>
    <mergeCell ref="L54:M54"/>
    <mergeCell ref="P54:Q54"/>
    <mergeCell ref="F57:G57"/>
    <mergeCell ref="L57:M57"/>
    <mergeCell ref="P57:Q57"/>
    <mergeCell ref="F49:G49"/>
    <mergeCell ref="L49:M49"/>
    <mergeCell ref="P49:Q49"/>
    <mergeCell ref="AO59:AO60"/>
    <mergeCell ref="AP59:AP60"/>
    <mergeCell ref="AL59:AL60"/>
    <mergeCell ref="AA59:AA60"/>
    <mergeCell ref="AY59:AY60"/>
    <mergeCell ref="AZ59:AZ60"/>
    <mergeCell ref="AQ59:AQ60"/>
    <mergeCell ref="AR59:AR60"/>
    <mergeCell ref="AU59:AU60"/>
    <mergeCell ref="AV59:AV60"/>
    <mergeCell ref="AX59:AX60"/>
    <mergeCell ref="AW59:AW60"/>
    <mergeCell ref="AS59:AS60"/>
    <mergeCell ref="AT59:AT60"/>
    <mergeCell ref="AB59:AB60"/>
    <mergeCell ref="AC59:AC60"/>
    <mergeCell ref="AD59:AD60"/>
    <mergeCell ref="AF59:AF60"/>
    <mergeCell ref="AG59:AG60"/>
    <mergeCell ref="AH59:AH60"/>
    <mergeCell ref="AJ59:AJ60"/>
    <mergeCell ref="AE59:AE60"/>
    <mergeCell ref="B45:C45"/>
    <mergeCell ref="B46:C46"/>
    <mergeCell ref="B54:C54"/>
    <mergeCell ref="F54:G54"/>
    <mergeCell ref="P52:Q52"/>
    <mergeCell ref="B60:C60"/>
    <mergeCell ref="F60:G60"/>
    <mergeCell ref="L60:M60"/>
    <mergeCell ref="P60:Q60"/>
    <mergeCell ref="P56:Q56"/>
    <mergeCell ref="J55:J56"/>
    <mergeCell ref="H55:I56"/>
    <mergeCell ref="L46:M46"/>
    <mergeCell ref="P46:Q46"/>
    <mergeCell ref="J45:J46"/>
    <mergeCell ref="P45:Q45"/>
    <mergeCell ref="F46:G46"/>
    <mergeCell ref="J57:J58"/>
    <mergeCell ref="F45:G45"/>
    <mergeCell ref="L45:M45"/>
    <mergeCell ref="H53:I54"/>
    <mergeCell ref="J49:J50"/>
    <mergeCell ref="H49:I50"/>
    <mergeCell ref="H45:I46"/>
    <mergeCell ref="J53:J54"/>
    <mergeCell ref="B53:C53"/>
    <mergeCell ref="F53:G53"/>
    <mergeCell ref="L53:M53"/>
    <mergeCell ref="P53:Q53"/>
    <mergeCell ref="L52:M52"/>
    <mergeCell ref="H57:I58"/>
    <mergeCell ref="B55:C55"/>
    <mergeCell ref="F55:G55"/>
    <mergeCell ref="L55:M55"/>
    <mergeCell ref="P55:Q55"/>
    <mergeCell ref="B56:C56"/>
    <mergeCell ref="F56:G56"/>
    <mergeCell ref="L56:M56"/>
    <mergeCell ref="B51:C51"/>
    <mergeCell ref="F51:G51"/>
    <mergeCell ref="L51:M51"/>
    <mergeCell ref="P51:Q51"/>
    <mergeCell ref="J51:J52"/>
    <mergeCell ref="H51:I52"/>
    <mergeCell ref="B52:C52"/>
    <mergeCell ref="F52:G52"/>
    <mergeCell ref="L50:M50"/>
    <mergeCell ref="P50:Q50"/>
    <mergeCell ref="B50:C50"/>
    <mergeCell ref="F50:G50"/>
    <mergeCell ref="B37:C37"/>
    <mergeCell ref="F37:G37"/>
    <mergeCell ref="H37:I37"/>
    <mergeCell ref="L37:M37"/>
    <mergeCell ref="P19:Q19"/>
    <mergeCell ref="P20:Q20"/>
    <mergeCell ref="G20:H20"/>
    <mergeCell ref="B34:C34"/>
    <mergeCell ref="B33:C33"/>
    <mergeCell ref="B36:C36"/>
    <mergeCell ref="F36:G36"/>
    <mergeCell ref="P37:Q37"/>
    <mergeCell ref="F33:G33"/>
    <mergeCell ref="H33:I33"/>
    <mergeCell ref="L33:M33"/>
    <mergeCell ref="H29:I29"/>
    <mergeCell ref="B27:C27"/>
    <mergeCell ref="F27:G27"/>
    <mergeCell ref="H27:I27"/>
    <mergeCell ref="B26:C26"/>
    <mergeCell ref="F26:G26"/>
    <mergeCell ref="P31:Q31"/>
    <mergeCell ref="F30:G30"/>
    <mergeCell ref="H30:I30"/>
    <mergeCell ref="AN45:AN46"/>
    <mergeCell ref="AZ49:AZ50"/>
    <mergeCell ref="BA49:BA50"/>
    <mergeCell ref="AX51:AX52"/>
    <mergeCell ref="AY51:AY52"/>
    <mergeCell ref="AZ51:AZ52"/>
    <mergeCell ref="BA51:BA52"/>
    <mergeCell ref="AZ53:AZ54"/>
    <mergeCell ref="BA53:BA54"/>
    <mergeCell ref="AV53:AV54"/>
    <mergeCell ref="AW53:AW54"/>
    <mergeCell ref="AS53:AS54"/>
    <mergeCell ref="AT53:AT54"/>
    <mergeCell ref="AP51:AP52"/>
    <mergeCell ref="AQ51:AQ52"/>
    <mergeCell ref="AR51:AR52"/>
    <mergeCell ref="AU51:AU52"/>
    <mergeCell ref="AV51:AV52"/>
    <mergeCell ref="AP45:AP46"/>
    <mergeCell ref="AQ45:AQ46"/>
    <mergeCell ref="AR45:AR46"/>
    <mergeCell ref="AU45:AU46"/>
    <mergeCell ref="AV45:AV46"/>
    <mergeCell ref="AP53:AP54"/>
    <mergeCell ref="AQ53:AQ54"/>
    <mergeCell ref="AR53:AR54"/>
    <mergeCell ref="AX57:AX58"/>
    <mergeCell ref="AY57:AY58"/>
    <mergeCell ref="AX53:AX54"/>
    <mergeCell ref="AY53:AY54"/>
    <mergeCell ref="AP55:AP56"/>
    <mergeCell ref="AQ55:AQ56"/>
    <mergeCell ref="AR55:AR56"/>
    <mergeCell ref="AU55:AU56"/>
    <mergeCell ref="AV55:AV56"/>
    <mergeCell ref="AW55:AW56"/>
    <mergeCell ref="AS55:AS56"/>
    <mergeCell ref="AT55:AT56"/>
    <mergeCell ref="AP57:AP58"/>
    <mergeCell ref="AQ57:AQ58"/>
    <mergeCell ref="AR57:AR58"/>
    <mergeCell ref="AU53:AU54"/>
    <mergeCell ref="AX55:AX56"/>
    <mergeCell ref="AY55:AY56"/>
    <mergeCell ref="AU57:AU58"/>
    <mergeCell ref="AV57:AV58"/>
    <mergeCell ref="AW57:AW58"/>
    <mergeCell ref="AS57:AS58"/>
    <mergeCell ref="AZ55:AZ56"/>
    <mergeCell ref="BA55:BA56"/>
    <mergeCell ref="AZ57:AZ58"/>
    <mergeCell ref="BA57:BA58"/>
    <mergeCell ref="AX61:AX62"/>
    <mergeCell ref="AY61:AY62"/>
    <mergeCell ref="AZ61:AZ62"/>
    <mergeCell ref="BA61:BA62"/>
    <mergeCell ref="BA59:BA60"/>
    <mergeCell ref="AW51:AW52"/>
    <mergeCell ref="AS51:AS52"/>
    <mergeCell ref="AT51:AT52"/>
    <mergeCell ref="AP49:AP50"/>
    <mergeCell ref="AQ49:AQ50"/>
    <mergeCell ref="AR49:AR50"/>
    <mergeCell ref="AU49:AU50"/>
    <mergeCell ref="AV49:AV50"/>
    <mergeCell ref="AW49:AW50"/>
    <mergeCell ref="AS49:AS50"/>
    <mergeCell ref="AT49:AT50"/>
    <mergeCell ref="BA45:BA46"/>
    <mergeCell ref="AX47:AX48"/>
    <mergeCell ref="AY47:AY48"/>
    <mergeCell ref="AZ47:AZ48"/>
    <mergeCell ref="BA47:BA48"/>
    <mergeCell ref="AX49:AX50"/>
    <mergeCell ref="AY49:AY50"/>
    <mergeCell ref="AY45:AY46"/>
    <mergeCell ref="AZ45:AZ46"/>
    <mergeCell ref="AX45:AX46"/>
    <mergeCell ref="AT57:AT58"/>
    <mergeCell ref="AP61:AP62"/>
    <mergeCell ref="AQ61:AQ62"/>
    <mergeCell ref="AR61:AR62"/>
    <mergeCell ref="AU61:AU62"/>
    <mergeCell ref="AV61:AV62"/>
    <mergeCell ref="AW61:AW62"/>
    <mergeCell ref="AS61:AS62"/>
    <mergeCell ref="AT61:AT62"/>
    <mergeCell ref="AL45:AL46"/>
    <mergeCell ref="AK51:AK52"/>
    <mergeCell ref="AL51:AL52"/>
    <mergeCell ref="AK45:AK46"/>
    <mergeCell ref="AH45:AH46"/>
    <mergeCell ref="AG51:AG52"/>
    <mergeCell ref="AM45:AM46"/>
    <mergeCell ref="AH51:AH52"/>
    <mergeCell ref="AE45:AE46"/>
    <mergeCell ref="AF45:AF46"/>
    <mergeCell ref="AI45:AI46"/>
    <mergeCell ref="AJ45:AJ46"/>
    <mergeCell ref="AI51:AI52"/>
    <mergeCell ref="AJ51:AJ52"/>
    <mergeCell ref="AK47:AK48"/>
    <mergeCell ref="AL47:AL48"/>
    <mergeCell ref="AI49:AI50"/>
    <mergeCell ref="AJ49:AJ50"/>
    <mergeCell ref="AG47:AG48"/>
    <mergeCell ref="AE49:AE50"/>
    <mergeCell ref="AT47:AT48"/>
    <mergeCell ref="AW45:AW46"/>
    <mergeCell ref="AS45:AS46"/>
    <mergeCell ref="AT45:AT46"/>
    <mergeCell ref="AP47:AP48"/>
    <mergeCell ref="AQ47:AQ48"/>
    <mergeCell ref="AR47:AR48"/>
    <mergeCell ref="AU47:AU48"/>
    <mergeCell ref="AV47:AV48"/>
    <mergeCell ref="AW47:AW48"/>
    <mergeCell ref="AS47:AS48"/>
    <mergeCell ref="R61:S62"/>
    <mergeCell ref="B62:C62"/>
    <mergeCell ref="F62:G62"/>
    <mergeCell ref="L62:M62"/>
    <mergeCell ref="P62:Q62"/>
    <mergeCell ref="P58:Q58"/>
    <mergeCell ref="R57:S58"/>
    <mergeCell ref="B59:C59"/>
    <mergeCell ref="F59:G59"/>
    <mergeCell ref="H59:I60"/>
    <mergeCell ref="J59:J60"/>
    <mergeCell ref="L59:M59"/>
    <mergeCell ref="P59:Q59"/>
    <mergeCell ref="B57:C57"/>
    <mergeCell ref="R59:S60"/>
    <mergeCell ref="B61:C61"/>
    <mergeCell ref="F61:G61"/>
    <mergeCell ref="L61:M61"/>
    <mergeCell ref="P61:Q61"/>
    <mergeCell ref="J61:J62"/>
    <mergeCell ref="H61:I62"/>
    <mergeCell ref="B58:C58"/>
    <mergeCell ref="F58:G58"/>
    <mergeCell ref="L58:M58"/>
    <mergeCell ref="B47:C47"/>
    <mergeCell ref="F47:G47"/>
    <mergeCell ref="L47:M47"/>
    <mergeCell ref="P47:Q47"/>
    <mergeCell ref="J47:J48"/>
    <mergeCell ref="H47:I48"/>
    <mergeCell ref="B48:C48"/>
    <mergeCell ref="AE47:AE48"/>
    <mergeCell ref="AF47:AF48"/>
    <mergeCell ref="AD47:AD48"/>
    <mergeCell ref="P48:Q48"/>
    <mergeCell ref="V47:V48"/>
    <mergeCell ref="F48:G48"/>
    <mergeCell ref="L48:M48"/>
    <mergeCell ref="B49:C49"/>
    <mergeCell ref="H36:I36"/>
    <mergeCell ref="L36:M36"/>
    <mergeCell ref="P36:Q36"/>
    <mergeCell ref="R36:S36"/>
    <mergeCell ref="R31:S31"/>
    <mergeCell ref="B35:C35"/>
    <mergeCell ref="F35:G35"/>
    <mergeCell ref="H35:I35"/>
    <mergeCell ref="L35:M35"/>
    <mergeCell ref="P35:Q35"/>
    <mergeCell ref="R35:S35"/>
    <mergeCell ref="R32:S32"/>
    <mergeCell ref="P33:Q33"/>
    <mergeCell ref="R33:S33"/>
    <mergeCell ref="F34:G34"/>
    <mergeCell ref="H34:I34"/>
    <mergeCell ref="L34:M34"/>
    <mergeCell ref="P34:Q34"/>
    <mergeCell ref="R34:S34"/>
    <mergeCell ref="L31:M31"/>
    <mergeCell ref="F31:G31"/>
    <mergeCell ref="H31:I31"/>
    <mergeCell ref="B32:C32"/>
    <mergeCell ref="F32:G32"/>
    <mergeCell ref="H32:I32"/>
    <mergeCell ref="L32:M32"/>
    <mergeCell ref="P32:Q32"/>
    <mergeCell ref="E4:L4"/>
    <mergeCell ref="M20:N20"/>
    <mergeCell ref="D18:E18"/>
    <mergeCell ref="D19:E19"/>
    <mergeCell ref="G18:H18"/>
    <mergeCell ref="G19:H19"/>
    <mergeCell ref="G5:L5"/>
    <mergeCell ref="L28:M28"/>
    <mergeCell ref="P28:Q28"/>
    <mergeCell ref="M5:N5"/>
    <mergeCell ref="B31:C31"/>
    <mergeCell ref="B28:C28"/>
    <mergeCell ref="F28:G28"/>
    <mergeCell ref="B30:C30"/>
    <mergeCell ref="O4:S4"/>
    <mergeCell ref="O5:S5"/>
    <mergeCell ref="B6:S6"/>
    <mergeCell ref="P18:Q18"/>
    <mergeCell ref="R24:S24"/>
    <mergeCell ref="B20:C20"/>
    <mergeCell ref="L25:M25"/>
    <mergeCell ref="P25:Q25"/>
    <mergeCell ref="B24:C24"/>
    <mergeCell ref="F24:G24"/>
    <mergeCell ref="H24:I24"/>
    <mergeCell ref="B25:C25"/>
    <mergeCell ref="F25:G25"/>
    <mergeCell ref="P24:Q24"/>
    <mergeCell ref="D20:E20"/>
    <mergeCell ref="R18:S18"/>
    <mergeCell ref="M18:N18"/>
    <mergeCell ref="B4:D4"/>
    <mergeCell ref="B5:D5"/>
    <mergeCell ref="M4:N4"/>
    <mergeCell ref="R55:S56"/>
    <mergeCell ref="T55:T56"/>
    <mergeCell ref="H26:I26"/>
    <mergeCell ref="R20:S20"/>
    <mergeCell ref="M19:N19"/>
    <mergeCell ref="B29:C29"/>
    <mergeCell ref="F29:G29"/>
    <mergeCell ref="H28:I28"/>
    <mergeCell ref="L29:M29"/>
    <mergeCell ref="P29:Q29"/>
    <mergeCell ref="R29:S29"/>
    <mergeCell ref="H25:I25"/>
    <mergeCell ref="L27:M27"/>
    <mergeCell ref="P27:Q27"/>
    <mergeCell ref="L30:M30"/>
    <mergeCell ref="P30:Q30"/>
    <mergeCell ref="L26:M26"/>
    <mergeCell ref="P26:Q26"/>
    <mergeCell ref="T49:T50"/>
    <mergeCell ref="B44:C44"/>
    <mergeCell ref="F44:G44"/>
    <mergeCell ref="H44:I44"/>
    <mergeCell ref="L44:M44"/>
    <mergeCell ref="P44:Q44"/>
    <mergeCell ref="AO57:AO58"/>
    <mergeCell ref="AJ53:AJ54"/>
    <mergeCell ref="P39:Q39"/>
    <mergeCell ref="B18:C18"/>
    <mergeCell ref="B19:C19"/>
    <mergeCell ref="J18:K18"/>
    <mergeCell ref="J19:K19"/>
    <mergeCell ref="J20:K20"/>
    <mergeCell ref="R19:S19"/>
    <mergeCell ref="AO45:AO46"/>
    <mergeCell ref="AO51:AO52"/>
    <mergeCell ref="AG53:AG54"/>
    <mergeCell ref="AO49:AO50"/>
    <mergeCell ref="AO47:AO48"/>
    <mergeCell ref="AH47:AH48"/>
    <mergeCell ref="AI47:AI48"/>
    <mergeCell ref="AJ47:AJ48"/>
    <mergeCell ref="AN47:AN48"/>
    <mergeCell ref="AM47:AM48"/>
    <mergeCell ref="T57:T58"/>
    <mergeCell ref="V57:V58"/>
    <mergeCell ref="W57:W58"/>
    <mergeCell ref="X57:X58"/>
    <mergeCell ref="X47:X48"/>
    <mergeCell ref="AA45:AA46"/>
    <mergeCell ref="Y47:Y48"/>
    <mergeCell ref="Z45:Z46"/>
    <mergeCell ref="Z47:Z48"/>
    <mergeCell ref="V49:V50"/>
    <mergeCell ref="R25:S25"/>
    <mergeCell ref="R51:S52"/>
    <mergeCell ref="R45:S46"/>
    <mergeCell ref="T45:T46"/>
    <mergeCell ref="R47:S48"/>
    <mergeCell ref="R28:S28"/>
    <mergeCell ref="R26:S26"/>
    <mergeCell ref="R30:S30"/>
    <mergeCell ref="R27:S27"/>
    <mergeCell ref="AA47:AA48"/>
    <mergeCell ref="R37:S37"/>
    <mergeCell ref="T43:U43"/>
    <mergeCell ref="T47:T48"/>
    <mergeCell ref="T51:T52"/>
    <mergeCell ref="W49:W50"/>
    <mergeCell ref="X49:X50"/>
    <mergeCell ref="AA49:AA50"/>
    <mergeCell ref="R49:S50"/>
    <mergeCell ref="X51:X52"/>
    <mergeCell ref="AC45:AC46"/>
    <mergeCell ref="V45:V46"/>
    <mergeCell ref="W45:W46"/>
    <mergeCell ref="X45:X46"/>
    <mergeCell ref="Y45:Y46"/>
    <mergeCell ref="AD45:AD46"/>
    <mergeCell ref="AD57:AD58"/>
    <mergeCell ref="AB49:AB50"/>
    <mergeCell ref="AC49:AC50"/>
    <mergeCell ref="AB55:AB56"/>
    <mergeCell ref="AB57:AB58"/>
    <mergeCell ref="AB53:AB54"/>
    <mergeCell ref="AC55:AC56"/>
    <mergeCell ref="AD55:AD56"/>
    <mergeCell ref="AB45:AB46"/>
    <mergeCell ref="Z51:Z52"/>
    <mergeCell ref="AA51:AA52"/>
    <mergeCell ref="AD51:AD52"/>
    <mergeCell ref="AC57:AC58"/>
    <mergeCell ref="Z53:Z54"/>
    <mergeCell ref="AA53:AA54"/>
    <mergeCell ref="Z55:Z56"/>
    <mergeCell ref="AC53:AC54"/>
    <mergeCell ref="AD53:AD54"/>
    <mergeCell ref="T61:T62"/>
    <mergeCell ref="AE51:AE52"/>
    <mergeCell ref="AF51:AF52"/>
    <mergeCell ref="AM51:AM52"/>
    <mergeCell ref="AM61:AM62"/>
    <mergeCell ref="AK61:AK62"/>
    <mergeCell ref="AE57:AE58"/>
    <mergeCell ref="Y51:Y52"/>
    <mergeCell ref="AG55:AG56"/>
    <mergeCell ref="AI55:AI56"/>
    <mergeCell ref="AJ55:AJ56"/>
    <mergeCell ref="AK55:AK56"/>
    <mergeCell ref="AE55:AE56"/>
    <mergeCell ref="Y53:Y54"/>
    <mergeCell ref="V61:V62"/>
    <mergeCell ref="W61:W62"/>
    <mergeCell ref="Z57:Z58"/>
    <mergeCell ref="AA57:AA58"/>
    <mergeCell ref="W53:W54"/>
    <mergeCell ref="X53:X54"/>
    <mergeCell ref="V53:V54"/>
    <mergeCell ref="AC51:AC52"/>
    <mergeCell ref="AK59:AK60"/>
    <mergeCell ref="AB61:AB62"/>
    <mergeCell ref="AD49:AD50"/>
    <mergeCell ref="AC61:AC62"/>
    <mergeCell ref="AD61:AD62"/>
    <mergeCell ref="AE61:AE62"/>
    <mergeCell ref="AF61:AF62"/>
    <mergeCell ref="AH61:AH62"/>
    <mergeCell ref="AG61:AG62"/>
    <mergeCell ref="AL61:AL62"/>
    <mergeCell ref="AI61:AI62"/>
    <mergeCell ref="AJ61:AJ62"/>
    <mergeCell ref="AK49:AK50"/>
    <mergeCell ref="AF49:AF50"/>
    <mergeCell ref="AN57:AN58"/>
    <mergeCell ref="AL55:AL56"/>
    <mergeCell ref="AF55:AF56"/>
    <mergeCell ref="AG49:AG50"/>
    <mergeCell ref="AH49:AH50"/>
    <mergeCell ref="AM49:AM50"/>
    <mergeCell ref="AN61:AN62"/>
    <mergeCell ref="AF57:AF58"/>
    <mergeCell ref="AN51:AN52"/>
    <mergeCell ref="AM53:AM54"/>
    <mergeCell ref="AM59:AM60"/>
    <mergeCell ref="AN59:AN60"/>
    <mergeCell ref="AF53:AF54"/>
    <mergeCell ref="AK53:AK54"/>
    <mergeCell ref="AI53:AI54"/>
    <mergeCell ref="AG57:AG58"/>
    <mergeCell ref="AI57:AI58"/>
    <mergeCell ref="AL53:AL54"/>
    <mergeCell ref="AH53:AH54"/>
    <mergeCell ref="AO61:AO62"/>
    <mergeCell ref="AM55:AM56"/>
    <mergeCell ref="L41:M41"/>
    <mergeCell ref="AA61:AA62"/>
    <mergeCell ref="P41:Q41"/>
    <mergeCell ref="X61:X62"/>
    <mergeCell ref="Y61:Y62"/>
    <mergeCell ref="Z61:Z62"/>
    <mergeCell ref="V55:V56"/>
    <mergeCell ref="W59:W60"/>
    <mergeCell ref="X59:X60"/>
    <mergeCell ref="Y59:Y60"/>
    <mergeCell ref="Z59:Z60"/>
    <mergeCell ref="Y57:Y58"/>
    <mergeCell ref="AJ57:AJ58"/>
    <mergeCell ref="AI59:AI60"/>
    <mergeCell ref="AH55:AH56"/>
    <mergeCell ref="W55:W56"/>
    <mergeCell ref="X55:X56"/>
    <mergeCell ref="Y55:Y56"/>
    <mergeCell ref="AH57:AH58"/>
    <mergeCell ref="AA55:AA56"/>
    <mergeCell ref="AN49:AN50"/>
    <mergeCell ref="AL49:AL50"/>
    <mergeCell ref="P2:S2"/>
    <mergeCell ref="B1:E1"/>
    <mergeCell ref="G1:G2"/>
    <mergeCell ref="H1:O2"/>
    <mergeCell ref="L24:M24"/>
    <mergeCell ref="AO55:AO56"/>
    <mergeCell ref="AM57:AM58"/>
    <mergeCell ref="AN53:AN54"/>
    <mergeCell ref="AN55:AN56"/>
    <mergeCell ref="AK57:AK58"/>
    <mergeCell ref="AL57:AL58"/>
    <mergeCell ref="AO53:AO54"/>
    <mergeCell ref="P42:Q42"/>
    <mergeCell ref="H42:I42"/>
    <mergeCell ref="L42:M42"/>
    <mergeCell ref="B41:C41"/>
    <mergeCell ref="R41:S41"/>
    <mergeCell ref="R42:S42"/>
    <mergeCell ref="B42:C42"/>
    <mergeCell ref="F41:G41"/>
    <mergeCell ref="F42:G42"/>
    <mergeCell ref="H38:I38"/>
    <mergeCell ref="H39:I39"/>
    <mergeCell ref="L38:M38"/>
    <mergeCell ref="R44:S44"/>
    <mergeCell ref="L39:M39"/>
    <mergeCell ref="L40:M40"/>
    <mergeCell ref="H41:I41"/>
    <mergeCell ref="P38:Q38"/>
    <mergeCell ref="R38:S38"/>
    <mergeCell ref="R39:S39"/>
    <mergeCell ref="R40:S40"/>
    <mergeCell ref="B38:C38"/>
    <mergeCell ref="B39:C39"/>
    <mergeCell ref="B40:C40"/>
    <mergeCell ref="F38:G38"/>
    <mergeCell ref="F39:G39"/>
    <mergeCell ref="F40:G40"/>
    <mergeCell ref="P40:Q40"/>
    <mergeCell ref="H40:I40"/>
  </mergeCells>
  <phoneticPr fontId="1"/>
  <dataValidations count="7">
    <dataValidation type="list" allowBlank="1" showInputMessage="1" showErrorMessage="1" sqref="D25:D42 D45:D62" xr:uid="{02025EC1-A168-4724-B3D2-956AF7CF7D38}">
      <formula1>$Z$8:$Z$9</formula1>
    </dataValidation>
    <dataValidation type="list" allowBlank="1" showInputMessage="1" showErrorMessage="1" sqref="E25:E42 E45:E62" xr:uid="{329A7443-57E7-43A4-B987-72AEEE018C45}">
      <formula1>$AA$8:$AA$11</formula1>
    </dataValidation>
    <dataValidation type="list" allowBlank="1" showInputMessage="1" showErrorMessage="1" sqref="H1:O2" xr:uid="{2BE9978A-0115-4BFB-AF99-C596D063D85E}">
      <formula1>$AE$8:$AE$12</formula1>
    </dataValidation>
    <dataValidation type="list" allowBlank="1" showInputMessage="1" showErrorMessage="1" sqref="J25:J42" xr:uid="{B2EA4D57-4C9D-4422-9031-334CFFE309BB}">
      <formula1>$AC$8:$AC$15</formula1>
    </dataValidation>
    <dataValidation type="list" allowBlank="1" showInputMessage="1" showErrorMessage="1" sqref="H25:I42" xr:uid="{F6AAF028-7C48-4FCB-BB9C-8B9CB08CEB52}">
      <formula1>$V$8:$V$22</formula1>
    </dataValidation>
    <dataValidation type="list" allowBlank="1" showInputMessage="1" showErrorMessage="1" sqref="J45:J62" xr:uid="{C7C23B65-A63E-46F7-BC6C-B1CD16C8DA38}">
      <formula1>$AD$8:$AD$17</formula1>
    </dataValidation>
    <dataValidation type="list" allowBlank="1" showInputMessage="1" showErrorMessage="1" sqref="H45:I62" xr:uid="{A85CAF61-CE06-43B4-A486-E3D250EBFB99}">
      <formula1>$X$8:$X$24</formula1>
    </dataValidation>
  </dataValidations>
  <printOptions horizontalCentered="1" verticalCentered="1"/>
  <pageMargins left="0.39370078740157483" right="0.11811023622047245" top="0.39370078740157483" bottom="0.19685039370078741" header="0.31496062992125984" footer="0.11811023622047245"/>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540D6-C81E-46AD-AED2-F0C609069120}">
  <sheetPr codeName="Sheet2">
    <tabColor rgb="FFFF0000"/>
    <pageSetUpPr fitToPage="1"/>
  </sheetPr>
  <dimension ref="A1:AU63"/>
  <sheetViews>
    <sheetView zoomScale="75" zoomScaleNormal="100" workbookViewId="0">
      <selection activeCell="BA19" sqref="BA19"/>
    </sheetView>
  </sheetViews>
  <sheetFormatPr defaultColWidth="9" defaultRowHeight="13.2"/>
  <cols>
    <col min="1" max="15" width="7.109375" customWidth="1"/>
    <col min="16" max="16" width="6.77734375" customWidth="1"/>
    <col min="17" max="17" width="0.44140625" customWidth="1"/>
    <col min="18" max="25" width="7.109375" customWidth="1"/>
    <col min="26" max="43" width="7.109375" hidden="1" customWidth="1"/>
    <col min="44" max="44" width="7.44140625" hidden="1" customWidth="1"/>
    <col min="45" max="45" width="7.109375" hidden="1" customWidth="1"/>
    <col min="46" max="47" width="9" hidden="1" customWidth="1"/>
    <col min="48" max="48" width="9" customWidth="1"/>
  </cols>
  <sheetData>
    <row r="1" spans="1:26" ht="21" customHeight="1">
      <c r="A1" s="27" t="s">
        <v>104</v>
      </c>
      <c r="B1" s="28"/>
      <c r="C1" s="28"/>
      <c r="D1" s="28"/>
      <c r="E1" s="28"/>
      <c r="F1" s="28"/>
      <c r="G1" s="28"/>
      <c r="H1" s="28"/>
      <c r="I1" s="28"/>
      <c r="J1" s="28"/>
      <c r="K1" s="28"/>
      <c r="L1" s="28"/>
      <c r="M1" s="28"/>
      <c r="N1" s="28"/>
      <c r="O1" s="28"/>
      <c r="P1" s="28"/>
      <c r="Q1" s="28"/>
      <c r="R1" s="28"/>
      <c r="S1" s="28"/>
      <c r="T1" s="28"/>
      <c r="U1" s="28"/>
    </row>
    <row r="2" spans="1:26" ht="14.4">
      <c r="A2" s="28"/>
      <c r="B2" s="28"/>
      <c r="C2" s="28"/>
      <c r="D2" s="28"/>
      <c r="E2" s="28"/>
      <c r="F2" s="28"/>
      <c r="G2" s="28"/>
      <c r="H2" s="28"/>
      <c r="I2" s="28"/>
      <c r="J2" s="28"/>
      <c r="K2" s="28"/>
      <c r="L2" s="28"/>
      <c r="M2" s="28"/>
      <c r="N2" s="28"/>
      <c r="O2" s="28"/>
      <c r="P2" s="28"/>
      <c r="Q2" s="28"/>
      <c r="R2" s="28"/>
      <c r="S2" s="28"/>
      <c r="T2" s="28"/>
      <c r="U2" s="28"/>
    </row>
    <row r="3" spans="1:26" ht="20.100000000000001" customHeight="1">
      <c r="A3" s="240" t="s">
        <v>39</v>
      </c>
      <c r="B3" s="258"/>
      <c r="C3" s="241"/>
      <c r="D3" s="240"/>
      <c r="E3" s="258"/>
      <c r="F3" s="258"/>
      <c r="G3" s="258"/>
      <c r="H3" s="258"/>
      <c r="I3" s="258"/>
      <c r="J3" s="258"/>
      <c r="K3" s="258"/>
      <c r="L3" s="258"/>
      <c r="M3" s="241"/>
      <c r="N3" s="240" t="s">
        <v>29</v>
      </c>
      <c r="O3" s="258"/>
      <c r="P3" s="258"/>
      <c r="Q3" s="258"/>
      <c r="R3" s="258"/>
      <c r="S3" s="258"/>
      <c r="T3" s="258"/>
      <c r="U3" s="258"/>
      <c r="V3" s="258"/>
      <c r="W3" s="258"/>
      <c r="X3" s="258"/>
      <c r="Y3" s="241"/>
    </row>
    <row r="4" spans="1:26" ht="20.100000000000001" customHeight="1">
      <c r="A4" s="240"/>
      <c r="B4" s="258"/>
      <c r="C4" s="241"/>
      <c r="D4" s="1" t="s">
        <v>105</v>
      </c>
      <c r="E4" s="25"/>
      <c r="F4" s="4"/>
      <c r="G4" s="4"/>
      <c r="H4" s="4"/>
      <c r="I4" s="4"/>
      <c r="J4" s="4"/>
      <c r="K4" s="4"/>
      <c r="L4" s="4"/>
      <c r="M4" s="26"/>
      <c r="N4" s="240" t="s">
        <v>40</v>
      </c>
      <c r="O4" s="258"/>
      <c r="P4" s="258"/>
      <c r="Q4" s="258"/>
      <c r="R4" s="258"/>
      <c r="S4" s="258"/>
      <c r="T4" s="258"/>
      <c r="U4" s="258"/>
      <c r="V4" s="258"/>
      <c r="W4" s="258"/>
      <c r="X4" s="258"/>
      <c r="Y4" s="241"/>
    </row>
    <row r="5" spans="1:26">
      <c r="A5" s="29" t="s">
        <v>30</v>
      </c>
      <c r="B5" s="30"/>
      <c r="C5" s="30"/>
      <c r="D5" s="30"/>
      <c r="E5" s="30"/>
      <c r="F5" s="30"/>
      <c r="G5" s="30"/>
      <c r="H5" s="30"/>
      <c r="I5" s="30"/>
      <c r="J5" s="30"/>
      <c r="K5" s="30"/>
      <c r="L5" s="30"/>
      <c r="M5" s="30"/>
      <c r="N5" s="30"/>
      <c r="O5" s="30"/>
      <c r="P5" s="30"/>
      <c r="Q5" s="30"/>
      <c r="R5" s="30"/>
      <c r="S5" s="30"/>
      <c r="T5" s="30"/>
      <c r="U5" s="30"/>
      <c r="V5" s="30"/>
      <c r="W5" s="30"/>
      <c r="X5" s="30"/>
      <c r="Y5" s="31"/>
      <c r="Z5" s="92"/>
    </row>
    <row r="6" spans="1:26" ht="18" customHeight="1">
      <c r="A6" s="11" t="s">
        <v>0</v>
      </c>
      <c r="B6" s="33" t="s">
        <v>34</v>
      </c>
      <c r="C6" s="33" t="s">
        <v>35</v>
      </c>
      <c r="D6" s="33" t="s">
        <v>36</v>
      </c>
      <c r="E6" s="33" t="s">
        <v>106</v>
      </c>
      <c r="F6" s="33" t="s">
        <v>37</v>
      </c>
      <c r="G6" s="33" t="s">
        <v>107</v>
      </c>
      <c r="H6" s="11" t="s">
        <v>38</v>
      </c>
      <c r="I6" s="11" t="s">
        <v>0</v>
      </c>
      <c r="J6" s="33" t="s">
        <v>34</v>
      </c>
      <c r="K6" s="33" t="s">
        <v>35</v>
      </c>
      <c r="L6" s="33" t="s">
        <v>108</v>
      </c>
      <c r="M6" s="33" t="s">
        <v>106</v>
      </c>
      <c r="N6" s="33" t="s">
        <v>37</v>
      </c>
      <c r="O6" s="33" t="s">
        <v>109</v>
      </c>
      <c r="P6" s="240" t="s">
        <v>38</v>
      </c>
      <c r="Q6" s="241"/>
      <c r="R6" s="11" t="s">
        <v>0</v>
      </c>
      <c r="S6" s="32" t="s">
        <v>34</v>
      </c>
      <c r="T6" s="32" t="s">
        <v>35</v>
      </c>
      <c r="U6" s="32" t="s">
        <v>36</v>
      </c>
      <c r="V6" s="32" t="s">
        <v>106</v>
      </c>
      <c r="W6" s="32" t="s">
        <v>37</v>
      </c>
      <c r="X6" s="34" t="s">
        <v>110</v>
      </c>
      <c r="Y6" s="11" t="s">
        <v>38</v>
      </c>
      <c r="Z6" s="24"/>
    </row>
    <row r="7" spans="1:26" ht="18" customHeight="1">
      <c r="A7" s="38" t="s">
        <v>158</v>
      </c>
      <c r="B7" s="62"/>
      <c r="C7" s="11" t="str">
        <f>IF(COUNTIF(AA23:AA32,TRUE)=0,"",COUNTIF(AA23:AA32,TRUE))</f>
        <v/>
      </c>
      <c r="D7" s="62"/>
      <c r="E7" s="62"/>
      <c r="F7" s="11" t="str">
        <f>IF(COUNTIF(AC23:AC32,TRUE)=0,"",COUNTIF(AC23:AC32,TRUE))</f>
        <v/>
      </c>
      <c r="G7" s="11" t="str">
        <f>IF(COUNTIF(AE23:AE32,TRUE)=0,"",COUNTIF(AE23:AE32,TRUE))</f>
        <v/>
      </c>
      <c r="H7" s="36">
        <f t="shared" ref="H7:H16" si="0">SUM(B7:G7)</f>
        <v>0</v>
      </c>
      <c r="I7" s="38" t="s">
        <v>159</v>
      </c>
      <c r="J7" s="62"/>
      <c r="K7" s="11" t="str">
        <f>IF(COUNTIF(AB23:AB32,TRUE)=0,"",COUNTIF(AB23:AB32,TRUE))</f>
        <v/>
      </c>
      <c r="L7" s="62"/>
      <c r="M7" s="62"/>
      <c r="N7" s="11" t="str">
        <f>IF(COUNTIF(AD23:AD32,TRUE)=0,"",COUNTIF(AD23:AD32,TRUE))</f>
        <v/>
      </c>
      <c r="O7" s="11" t="str">
        <f>IF(COUNTIF(AF23:AF32,TRUE)=0,"",COUNTIF(AF23:AF32,TRUE))</f>
        <v/>
      </c>
      <c r="P7" s="325">
        <f t="shared" ref="P7:P16" si="1">SUM(J7:O7)</f>
        <v>0</v>
      </c>
      <c r="Q7" s="326"/>
      <c r="R7" s="38" t="s">
        <v>21</v>
      </c>
      <c r="S7" s="62"/>
      <c r="T7" s="62"/>
      <c r="U7" s="62"/>
      <c r="V7" s="62"/>
      <c r="W7" s="62"/>
      <c r="X7" s="68"/>
      <c r="Y7" s="37">
        <f>SUM(S7:X7)</f>
        <v>0</v>
      </c>
      <c r="Z7" s="93"/>
    </row>
    <row r="8" spans="1:26" ht="18" customHeight="1">
      <c r="A8" s="38" t="s">
        <v>2</v>
      </c>
      <c r="B8" s="62"/>
      <c r="C8" s="62"/>
      <c r="D8" s="62"/>
      <c r="E8" s="62"/>
      <c r="F8" s="62"/>
      <c r="G8" s="62"/>
      <c r="H8" s="36">
        <f t="shared" si="0"/>
        <v>0</v>
      </c>
      <c r="I8" s="38" t="s">
        <v>7</v>
      </c>
      <c r="J8" s="62"/>
      <c r="K8" s="62"/>
      <c r="L8" s="62"/>
      <c r="M8" s="62"/>
      <c r="N8" s="62"/>
      <c r="O8" s="62"/>
      <c r="P8" s="325">
        <f t="shared" si="1"/>
        <v>0</v>
      </c>
      <c r="Q8" s="326"/>
      <c r="R8" s="38" t="s">
        <v>22</v>
      </c>
      <c r="S8" s="62"/>
      <c r="T8" s="62"/>
      <c r="U8" s="62"/>
      <c r="V8" s="62"/>
      <c r="W8" s="62"/>
      <c r="X8" s="68"/>
      <c r="Y8" s="37">
        <f t="shared" ref="Y8:Y15" si="2">SUM(S8:X8)</f>
        <v>0</v>
      </c>
      <c r="Z8" s="93"/>
    </row>
    <row r="9" spans="1:26" ht="18" customHeight="1">
      <c r="A9" s="38" t="s">
        <v>3</v>
      </c>
      <c r="B9" s="62"/>
      <c r="C9" s="62"/>
      <c r="D9" s="62"/>
      <c r="E9" s="62"/>
      <c r="F9" s="62"/>
      <c r="G9" s="62"/>
      <c r="H9" s="36">
        <f t="shared" si="0"/>
        <v>0</v>
      </c>
      <c r="I9" s="38" t="s">
        <v>8</v>
      </c>
      <c r="J9" s="62"/>
      <c r="K9" s="62"/>
      <c r="L9" s="62"/>
      <c r="M9" s="62"/>
      <c r="N9" s="62"/>
      <c r="O9" s="62"/>
      <c r="P9" s="325">
        <f t="shared" si="1"/>
        <v>0</v>
      </c>
      <c r="Q9" s="326"/>
      <c r="R9" s="38" t="s">
        <v>23</v>
      </c>
      <c r="S9" s="62"/>
      <c r="T9" s="62"/>
      <c r="U9" s="62"/>
      <c r="V9" s="62"/>
      <c r="W9" s="62"/>
      <c r="X9" s="68"/>
      <c r="Y9" s="37">
        <f t="shared" si="2"/>
        <v>0</v>
      </c>
      <c r="Z9" s="93"/>
    </row>
    <row r="10" spans="1:26" ht="18" customHeight="1">
      <c r="A10" s="38" t="s">
        <v>4</v>
      </c>
      <c r="B10" s="62"/>
      <c r="C10" s="62"/>
      <c r="D10" s="62"/>
      <c r="E10" s="62"/>
      <c r="F10" s="62"/>
      <c r="G10" s="62"/>
      <c r="H10" s="36">
        <f t="shared" si="0"/>
        <v>0</v>
      </c>
      <c r="I10" s="38" t="s">
        <v>9</v>
      </c>
      <c r="J10" s="62"/>
      <c r="K10" s="62"/>
      <c r="L10" s="62"/>
      <c r="M10" s="62"/>
      <c r="N10" s="62"/>
      <c r="O10" s="62"/>
      <c r="P10" s="325">
        <f t="shared" si="1"/>
        <v>0</v>
      </c>
      <c r="Q10" s="326"/>
      <c r="R10" s="38" t="s">
        <v>24</v>
      </c>
      <c r="S10" s="11" t="str">
        <f>IF(COUNTIF(AS34:AS53,TRUE)=0,"",COUNTIF(AS34:AS53,TRUE))</f>
        <v/>
      </c>
      <c r="T10" s="62"/>
      <c r="U10" s="62"/>
      <c r="V10" s="62"/>
      <c r="W10" s="62"/>
      <c r="X10" s="68"/>
      <c r="Y10" s="37">
        <f t="shared" si="2"/>
        <v>0</v>
      </c>
      <c r="Z10" s="93"/>
    </row>
    <row r="11" spans="1:26" ht="18" customHeight="1">
      <c r="A11" s="38" t="s">
        <v>5</v>
      </c>
      <c r="B11" s="62"/>
      <c r="C11" s="62"/>
      <c r="D11" s="62"/>
      <c r="E11" s="62"/>
      <c r="F11" s="62"/>
      <c r="G11" s="62"/>
      <c r="H11" s="36">
        <f t="shared" si="0"/>
        <v>0</v>
      </c>
      <c r="I11" s="38" t="s">
        <v>10</v>
      </c>
      <c r="J11" s="62"/>
      <c r="K11" s="62"/>
      <c r="L11" s="62"/>
      <c r="M11" s="62"/>
      <c r="N11" s="62"/>
      <c r="O11" s="62"/>
      <c r="P11" s="325">
        <f t="shared" si="1"/>
        <v>0</v>
      </c>
      <c r="Q11" s="326"/>
      <c r="R11" s="38" t="s">
        <v>25</v>
      </c>
      <c r="S11" s="62"/>
      <c r="T11" s="62"/>
      <c r="U11" s="62"/>
      <c r="V11" s="62"/>
      <c r="W11" s="62"/>
      <c r="X11" s="68"/>
      <c r="Y11" s="37">
        <f t="shared" si="2"/>
        <v>0</v>
      </c>
      <c r="Z11" s="93"/>
    </row>
    <row r="12" spans="1:26" ht="18" customHeight="1">
      <c r="A12" s="38" t="s">
        <v>11</v>
      </c>
      <c r="B12" s="11" t="str">
        <f>IF(COUNTIF(AA34:AA53,TRUE)=0,"",COUNTIF(AA34:AA53,TRUE))</f>
        <v/>
      </c>
      <c r="C12" s="11" t="str">
        <f>IF((COUNTIF(AC34:AC53,TRUE)+COUNTIF(AE34:AE53,TRUE))=0,"",COUNTIF(AC34:AC53,TRUE)+COUNTIF(AE34:AE53,TRUE))</f>
        <v/>
      </c>
      <c r="D12" s="62"/>
      <c r="E12" s="62"/>
      <c r="F12" s="62"/>
      <c r="G12" s="62"/>
      <c r="H12" s="36">
        <f t="shared" si="0"/>
        <v>0</v>
      </c>
      <c r="I12" s="38" t="s">
        <v>16</v>
      </c>
      <c r="J12" s="11" t="str">
        <f>IF(COUNTIF(AG34:AG53,TRUE)=0,"",COUNTIF(AG34:AG53,TRUE))</f>
        <v/>
      </c>
      <c r="K12" s="11" t="str">
        <f>IF((COUNTIF(AI34:AI53,TRUE)+COUNTIF(AK34:AK53,TRUE))=0,"",COUNTIF(AI34:AI53,TRUE)+COUNTIF(AK34:AK53,TRUE))</f>
        <v/>
      </c>
      <c r="L12" s="62"/>
      <c r="M12" s="62"/>
      <c r="N12" s="62"/>
      <c r="O12" s="62"/>
      <c r="P12" s="325">
        <f t="shared" si="1"/>
        <v>0</v>
      </c>
      <c r="Q12" s="326"/>
      <c r="R12" s="38" t="s">
        <v>26</v>
      </c>
      <c r="S12" s="62"/>
      <c r="T12" s="62"/>
      <c r="U12" s="62"/>
      <c r="V12" s="62"/>
      <c r="W12" s="62"/>
      <c r="X12" s="68"/>
      <c r="Y12" s="37">
        <f t="shared" si="2"/>
        <v>0</v>
      </c>
      <c r="Z12" s="93"/>
    </row>
    <row r="13" spans="1:26" ht="18" customHeight="1">
      <c r="A13" s="38" t="s">
        <v>12</v>
      </c>
      <c r="B13" s="62"/>
      <c r="C13" s="62"/>
      <c r="D13" s="62"/>
      <c r="E13" s="62"/>
      <c r="F13" s="62"/>
      <c r="G13" s="62"/>
      <c r="H13" s="36">
        <f t="shared" si="0"/>
        <v>0</v>
      </c>
      <c r="I13" s="38" t="s">
        <v>17</v>
      </c>
      <c r="J13" s="11" t="str">
        <f>IF(COUNTIF(AH34:AH53,TRUE)=0,"",COUNTIF(AH34:AH53,TRUE))</f>
        <v/>
      </c>
      <c r="K13" s="62"/>
      <c r="L13" s="11" t="str">
        <f>IF(COUNTIF(AJ34:AJ53,TRUE)=0,"",COUNTIF(AJ34:AJ53,TRUE))</f>
        <v/>
      </c>
      <c r="M13" s="11" t="str">
        <f>IF(COUNTIF(AL34:AL53,TRUE)=0,"",COUNTIF(AL34:AL53,TRUE))</f>
        <v/>
      </c>
      <c r="N13" s="62"/>
      <c r="O13" s="62"/>
      <c r="P13" s="325">
        <f t="shared" si="1"/>
        <v>0</v>
      </c>
      <c r="Q13" s="326"/>
      <c r="R13" s="38" t="s">
        <v>111</v>
      </c>
      <c r="S13" s="11" t="str">
        <f>IF(COUNTIF(AM34:AM53,TRUE)=0,"",COUNTIF(AM34:AM53,TRUE))</f>
        <v/>
      </c>
      <c r="T13" s="11" t="str">
        <f>IF((COUNTIF(AN34:AN53,TRUE)+COUNTIF(AO34:AO53,TRUE))=0,"",COUNTIF(AN34:AN53,TRUE)+COUNTIF(AO34:AO53,TRUE))</f>
        <v/>
      </c>
      <c r="U13" s="62"/>
      <c r="V13" s="62"/>
      <c r="W13" s="62"/>
      <c r="X13" s="68"/>
      <c r="Y13" s="37">
        <f t="shared" si="2"/>
        <v>0</v>
      </c>
      <c r="Z13" s="93"/>
    </row>
    <row r="14" spans="1:26" ht="18" customHeight="1">
      <c r="A14" s="38" t="s">
        <v>13</v>
      </c>
      <c r="B14" s="11" t="str">
        <f>IF(COUNTIF(AB34:AB53,TRUE)=0,"",COUNTIF(AB34:AB53,TRUE))</f>
        <v/>
      </c>
      <c r="C14" s="62"/>
      <c r="D14" s="11" t="str">
        <f>IF(COUNTIF(AD34:AD53,TRUE)=0,"",COUNTIF(AD34:AD53,TRUE))</f>
        <v/>
      </c>
      <c r="E14" s="11" t="str">
        <f>IF(COUNTIF(AF34:AF53,TRUE)=0,"",COUNTIF(AF34:AF53,TRUE))</f>
        <v/>
      </c>
      <c r="F14" s="62"/>
      <c r="G14" s="62"/>
      <c r="H14" s="36">
        <f t="shared" si="0"/>
        <v>0</v>
      </c>
      <c r="I14" s="38" t="s">
        <v>18</v>
      </c>
      <c r="J14" s="62"/>
      <c r="K14" s="62"/>
      <c r="L14" s="62"/>
      <c r="M14" s="62"/>
      <c r="N14" s="62"/>
      <c r="O14" s="62"/>
      <c r="P14" s="325">
        <f t="shared" si="1"/>
        <v>0</v>
      </c>
      <c r="Q14" s="326"/>
      <c r="R14" s="38" t="s">
        <v>112</v>
      </c>
      <c r="S14" s="11" t="str">
        <f>IF(COUNTIF(AP34:AP53,TRUE)=0,"",COUNTIF(AP34:AP53,TRUE))</f>
        <v/>
      </c>
      <c r="T14" s="62"/>
      <c r="U14" s="11" t="str">
        <f>IF(COUNTIF(AQ34:AQ53,TRUE)=0,"",COUNTIF(AQ34:AQ53,TRUE))</f>
        <v/>
      </c>
      <c r="V14" s="11" t="str">
        <f>IF(COUNTIF(AR34:AR53,TRUE)=0,"",COUNTIF(AR34:AR53,TRUE))</f>
        <v/>
      </c>
      <c r="W14" s="62"/>
      <c r="X14" s="68"/>
      <c r="Y14" s="37">
        <f t="shared" si="2"/>
        <v>0</v>
      </c>
      <c r="Z14" s="93"/>
    </row>
    <row r="15" spans="1:26" ht="18" customHeight="1">
      <c r="A15" s="35" t="s">
        <v>14</v>
      </c>
      <c r="B15" s="62"/>
      <c r="C15" s="62"/>
      <c r="D15" s="62"/>
      <c r="E15" s="62"/>
      <c r="F15" s="62"/>
      <c r="G15" s="62"/>
      <c r="H15" s="37">
        <f t="shared" si="0"/>
        <v>0</v>
      </c>
      <c r="I15" s="35" t="s">
        <v>19</v>
      </c>
      <c r="J15" s="62"/>
      <c r="K15" s="62"/>
      <c r="L15" s="62"/>
      <c r="M15" s="62"/>
      <c r="N15" s="62"/>
      <c r="O15" s="62"/>
      <c r="P15" s="325">
        <f t="shared" si="1"/>
        <v>0</v>
      </c>
      <c r="Q15" s="326"/>
      <c r="R15" s="61" t="s">
        <v>27</v>
      </c>
      <c r="S15" s="62"/>
      <c r="T15" s="62"/>
      <c r="U15" s="62"/>
      <c r="V15" s="62"/>
      <c r="W15" s="62"/>
      <c r="X15" s="68"/>
      <c r="Y15" s="37">
        <f t="shared" si="2"/>
        <v>0</v>
      </c>
      <c r="Z15" s="93"/>
    </row>
    <row r="16" spans="1:26" ht="18" customHeight="1" thickBot="1">
      <c r="A16" s="39" t="s">
        <v>15</v>
      </c>
      <c r="B16" s="65"/>
      <c r="C16" s="65"/>
      <c r="D16" s="65"/>
      <c r="E16" s="65"/>
      <c r="F16" s="65"/>
      <c r="G16" s="65"/>
      <c r="H16" s="40">
        <f t="shared" si="0"/>
        <v>0</v>
      </c>
      <c r="I16" s="39" t="s">
        <v>20</v>
      </c>
      <c r="J16" s="65"/>
      <c r="K16" s="65"/>
      <c r="L16" s="65"/>
      <c r="M16" s="65"/>
      <c r="N16" s="65"/>
      <c r="O16" s="65"/>
      <c r="P16" s="327">
        <f t="shared" si="1"/>
        <v>0</v>
      </c>
      <c r="Q16" s="328"/>
      <c r="R16" s="41" t="s">
        <v>28</v>
      </c>
      <c r="S16" s="65"/>
      <c r="T16" s="65"/>
      <c r="U16" s="65"/>
      <c r="V16" s="65"/>
      <c r="W16" s="65"/>
      <c r="X16" s="69"/>
      <c r="Y16" s="42">
        <f>SUM(S16:X16)</f>
        <v>0</v>
      </c>
      <c r="Z16" s="93"/>
    </row>
    <row r="17" spans="1:47" ht="18" customHeight="1" thickTop="1">
      <c r="A17" s="272" t="s">
        <v>113</v>
      </c>
      <c r="B17" s="314"/>
      <c r="C17" s="315" t="s">
        <v>34</v>
      </c>
      <c r="D17" s="273"/>
      <c r="E17" s="43">
        <f>SUM(B7:B11,J7:J11)</f>
        <v>0</v>
      </c>
      <c r="F17" s="315" t="s">
        <v>35</v>
      </c>
      <c r="G17" s="273"/>
      <c r="H17" s="44">
        <f>SUM(C7:C11)+SUM(K7:K11)</f>
        <v>0</v>
      </c>
      <c r="I17" s="315" t="s">
        <v>36</v>
      </c>
      <c r="J17" s="273"/>
      <c r="K17" s="44">
        <f>SUM(D7:D11,L7:L11)</f>
        <v>0</v>
      </c>
      <c r="L17" s="315" t="s">
        <v>114</v>
      </c>
      <c r="M17" s="273"/>
      <c r="N17" s="44">
        <f>SUM(E7:E11,M7:M11)</f>
        <v>0</v>
      </c>
      <c r="O17" s="315" t="s">
        <v>37</v>
      </c>
      <c r="P17" s="329"/>
      <c r="Q17" s="330"/>
      <c r="R17" s="44">
        <f>SUM(F7:F11,N7:N11)</f>
        <v>0</v>
      </c>
      <c r="S17" s="341" t="s">
        <v>115</v>
      </c>
      <c r="T17" s="342"/>
      <c r="U17" s="44">
        <f>SUM(G7:G11,O7:O11)</f>
        <v>0</v>
      </c>
      <c r="V17" s="343" t="s">
        <v>41</v>
      </c>
      <c r="W17" s="289"/>
      <c r="X17" s="331">
        <f>E17+H17+K17+N17+R17+U17</f>
        <v>0</v>
      </c>
      <c r="Y17" s="332"/>
      <c r="Z17" s="94"/>
      <c r="AB17">
        <f>COUNTA(A23:C32)</f>
        <v>0</v>
      </c>
    </row>
    <row r="18" spans="1:47" ht="18" customHeight="1">
      <c r="A18" s="240" t="s">
        <v>116</v>
      </c>
      <c r="B18" s="241"/>
      <c r="C18" s="322" t="s">
        <v>34</v>
      </c>
      <c r="D18" s="241"/>
      <c r="E18" s="45">
        <f>SUM(B12:B16,J12:J16,S10,S13:S14)</f>
        <v>0</v>
      </c>
      <c r="F18" s="322" t="s">
        <v>35</v>
      </c>
      <c r="G18" s="241"/>
      <c r="H18" s="45">
        <f>SUM(C12:C16,K12:K16,T13)</f>
        <v>0</v>
      </c>
      <c r="I18" s="322" t="s">
        <v>36</v>
      </c>
      <c r="J18" s="241"/>
      <c r="K18" s="45">
        <f>SUM(D12:D16,L12:L16,U14)</f>
        <v>0</v>
      </c>
      <c r="L18" s="322" t="s">
        <v>114</v>
      </c>
      <c r="M18" s="241"/>
      <c r="N18" s="45">
        <f>SUM(E12:E16,M12:M16,V13:V14)</f>
        <v>0</v>
      </c>
      <c r="O18" s="322" t="s">
        <v>117</v>
      </c>
      <c r="P18" s="323"/>
      <c r="Q18" s="324"/>
      <c r="R18" s="45">
        <f>SUM(F12:F16,N12:N16)</f>
        <v>0</v>
      </c>
      <c r="S18" s="335" t="s">
        <v>118</v>
      </c>
      <c r="T18" s="336"/>
      <c r="U18" s="45">
        <f>SUM(G12:G16,O12:O16)</f>
        <v>0</v>
      </c>
      <c r="V18" s="337" t="s">
        <v>41</v>
      </c>
      <c r="W18" s="277"/>
      <c r="X18" s="333">
        <f>E18+H18+K18+N18+R18+U18</f>
        <v>0</v>
      </c>
      <c r="Y18" s="334"/>
      <c r="Z18" s="94"/>
      <c r="AB18">
        <f>(COUNTA(A34:C53))/2</f>
        <v>0</v>
      </c>
    </row>
    <row r="19" spans="1:47" ht="18" customHeight="1">
      <c r="A19" s="240" t="s">
        <v>33</v>
      </c>
      <c r="B19" s="241"/>
      <c r="C19" s="322" t="s">
        <v>42</v>
      </c>
      <c r="D19" s="241"/>
      <c r="E19" s="46">
        <f>(E17+E18)*3000</f>
        <v>0</v>
      </c>
      <c r="F19" s="322" t="s">
        <v>43</v>
      </c>
      <c r="G19" s="241"/>
      <c r="H19" s="47">
        <f>(H17+H18)*2000</f>
        <v>0</v>
      </c>
      <c r="I19" s="322" t="s">
        <v>44</v>
      </c>
      <c r="J19" s="241"/>
      <c r="K19" s="47">
        <f>(K17+K18)*1500</f>
        <v>0</v>
      </c>
      <c r="L19" s="322" t="s">
        <v>119</v>
      </c>
      <c r="M19" s="241"/>
      <c r="N19" s="47">
        <f>(N17+N18)*1200</f>
        <v>0</v>
      </c>
      <c r="O19" s="322" t="s">
        <v>120</v>
      </c>
      <c r="P19" s="323"/>
      <c r="Q19" s="324"/>
      <c r="R19" s="47">
        <f>(R17+R18)*1000</f>
        <v>0</v>
      </c>
      <c r="S19" s="344" t="s">
        <v>121</v>
      </c>
      <c r="T19" s="336"/>
      <c r="U19" s="47">
        <f>(U17+U18)*800</f>
        <v>0</v>
      </c>
      <c r="V19" s="337" t="s">
        <v>33</v>
      </c>
      <c r="W19" s="277"/>
      <c r="X19" s="345">
        <f>E19+H19+K19+N19+R19+U19</f>
        <v>0</v>
      </c>
      <c r="Y19" s="334"/>
      <c r="Z19" s="94"/>
    </row>
    <row r="20" spans="1:47" s="49" customFormat="1" ht="20.25" customHeight="1">
      <c r="A20" s="48" t="s">
        <v>45</v>
      </c>
      <c r="B20" s="48"/>
      <c r="C20" s="48"/>
      <c r="D20" s="48"/>
      <c r="E20" s="48"/>
      <c r="F20" s="48"/>
      <c r="G20" s="48"/>
      <c r="H20" s="48" t="s">
        <v>167</v>
      </c>
      <c r="I20" s="48" t="s">
        <v>168</v>
      </c>
      <c r="J20" s="48"/>
      <c r="K20" s="48"/>
      <c r="L20" s="48"/>
      <c r="N20" s="48"/>
      <c r="O20" s="48" t="s">
        <v>161</v>
      </c>
      <c r="P20" s="48"/>
      <c r="Q20" s="48"/>
      <c r="X20" s="50" t="s">
        <v>180</v>
      </c>
      <c r="Y20" s="11" t="str">
        <f>IF(X17+X18-(COUNTA(A23:B32)+COUNTA(A34:B53)/2)=0,"○",X17+X18-(COUNTA(A23:B32)+COUNTA(A34:B53)/2))</f>
        <v>○</v>
      </c>
      <c r="Z20" s="24"/>
    </row>
    <row r="21" spans="1:47" ht="13.8" thickBot="1">
      <c r="A21" s="51"/>
      <c r="B21" s="52"/>
      <c r="C21" s="51" t="s">
        <v>122</v>
      </c>
      <c r="D21" s="51"/>
      <c r="E21" s="51"/>
      <c r="F21" s="52"/>
      <c r="G21" s="52"/>
      <c r="H21" s="52"/>
      <c r="I21" s="52"/>
      <c r="J21" s="52"/>
      <c r="K21" s="52"/>
      <c r="L21" s="52"/>
      <c r="N21" s="52"/>
      <c r="O21" s="52"/>
      <c r="R21" s="51" t="s">
        <v>122</v>
      </c>
    </row>
    <row r="22" spans="1:47" ht="13.8" thickTop="1">
      <c r="A22" s="280" t="s">
        <v>47</v>
      </c>
      <c r="B22" s="346"/>
      <c r="C22" s="281"/>
      <c r="D22" s="22" t="s">
        <v>195</v>
      </c>
      <c r="E22" s="21" t="s">
        <v>123</v>
      </c>
      <c r="F22" s="282" t="s">
        <v>48</v>
      </c>
      <c r="G22" s="346"/>
      <c r="H22" s="281"/>
      <c r="I22" s="282" t="s">
        <v>124</v>
      </c>
      <c r="J22" s="346"/>
      <c r="K22" s="281"/>
      <c r="L22" s="21" t="s">
        <v>50</v>
      </c>
      <c r="M22" s="23" t="s">
        <v>125</v>
      </c>
      <c r="N22" s="257" t="s">
        <v>47</v>
      </c>
      <c r="O22" s="258"/>
      <c r="P22" s="241"/>
      <c r="Q22" s="25"/>
      <c r="R22" s="240" t="s">
        <v>48</v>
      </c>
      <c r="S22" s="258"/>
      <c r="T22" s="241"/>
      <c r="U22" s="240" t="s">
        <v>124</v>
      </c>
      <c r="V22" s="258"/>
      <c r="W22" s="241"/>
      <c r="X22" s="11" t="s">
        <v>50</v>
      </c>
      <c r="Y22" s="11" t="s">
        <v>125</v>
      </c>
      <c r="Z22" s="24" t="s">
        <v>183</v>
      </c>
      <c r="AA22" t="s">
        <v>126</v>
      </c>
      <c r="AB22" t="s">
        <v>127</v>
      </c>
      <c r="AC22" t="s">
        <v>128</v>
      </c>
      <c r="AD22" t="s">
        <v>129</v>
      </c>
      <c r="AE22" t="s">
        <v>192</v>
      </c>
      <c r="AF22" t="s">
        <v>193</v>
      </c>
      <c r="AI22" t="s">
        <v>130</v>
      </c>
    </row>
    <row r="23" spans="1:47" ht="30" customHeight="1">
      <c r="A23" s="347"/>
      <c r="B23" s="348"/>
      <c r="C23" s="348"/>
      <c r="D23" s="70"/>
      <c r="E23" s="96"/>
      <c r="F23" s="349"/>
      <c r="G23" s="349"/>
      <c r="H23" s="349"/>
      <c r="I23" s="350"/>
      <c r="J23" s="350"/>
      <c r="K23" s="350"/>
      <c r="L23" s="53"/>
      <c r="M23" s="73"/>
      <c r="N23" s="351" t="str">
        <f>IF(A23="","",A23)</f>
        <v/>
      </c>
      <c r="O23" s="348"/>
      <c r="P23" s="348"/>
      <c r="Q23" s="91"/>
      <c r="R23" s="352" t="str">
        <f>IF(F23="","",F23)</f>
        <v/>
      </c>
      <c r="S23" s="353"/>
      <c r="T23" s="354"/>
      <c r="U23" s="338" t="str">
        <f>IF(I23="","",I23)</f>
        <v/>
      </c>
      <c r="V23" s="339"/>
      <c r="W23" s="340"/>
      <c r="X23" s="53" t="str">
        <f>IF(L23="","",L23)</f>
        <v/>
      </c>
      <c r="Y23" s="53" t="str">
        <f>IF(M23="","",M23)</f>
        <v/>
      </c>
      <c r="Z23" s="95" t="b">
        <f>OR($E23="高校",$E23="中学以下")</f>
        <v>0</v>
      </c>
      <c r="AA23" t="b">
        <f>AND($D23="男",$E23="一般",$I23="男子シングルス",$L23="")</f>
        <v>0</v>
      </c>
      <c r="AB23" t="b">
        <f>AND($D23="女",$E23="一般",$I23="女子シングルス",$L23="")</f>
        <v>0</v>
      </c>
      <c r="AC23" t="b">
        <f>AND($D23="男",$E23="高校",$I23="男子シングルス",$L23="")</f>
        <v>0</v>
      </c>
      <c r="AD23" t="b">
        <f>AND($D23="女",$E23="高校",$I23="女子シングルス",$L23="")</f>
        <v>0</v>
      </c>
      <c r="AE23" t="b">
        <f>AND($D23="男",$E23="中学以下",$I23="男子シングルス",$L23="")</f>
        <v>0</v>
      </c>
      <c r="AF23" t="b">
        <f>AND($D23="女",$E23="中学以下",$I23="女子シングルス",$L23="")</f>
        <v>0</v>
      </c>
      <c r="AI23" s="24"/>
      <c r="AJ23" s="24" t="s">
        <v>131</v>
      </c>
      <c r="AM23" t="s">
        <v>123</v>
      </c>
      <c r="AP23" t="s">
        <v>132</v>
      </c>
      <c r="AR23" t="s">
        <v>169</v>
      </c>
    </row>
    <row r="24" spans="1:47" ht="30" customHeight="1">
      <c r="A24" s="347"/>
      <c r="B24" s="348"/>
      <c r="C24" s="348"/>
      <c r="D24" s="70"/>
      <c r="E24" s="96"/>
      <c r="F24" s="349"/>
      <c r="G24" s="349"/>
      <c r="H24" s="349"/>
      <c r="I24" s="350"/>
      <c r="J24" s="350"/>
      <c r="K24" s="350"/>
      <c r="L24" s="53"/>
      <c r="M24" s="73"/>
      <c r="N24" s="351" t="str">
        <f t="shared" ref="N24:N32" si="3">IF(A24="","",A24)</f>
        <v/>
      </c>
      <c r="O24" s="348"/>
      <c r="P24" s="348"/>
      <c r="Q24" s="91"/>
      <c r="R24" s="352" t="str">
        <f t="shared" ref="R24:R32" si="4">IF(F24="","",F24)</f>
        <v/>
      </c>
      <c r="S24" s="353"/>
      <c r="T24" s="354"/>
      <c r="U24" s="338" t="str">
        <f t="shared" ref="U24:U31" si="5">IF(I24="","",I24)</f>
        <v/>
      </c>
      <c r="V24" s="339"/>
      <c r="W24" s="340"/>
      <c r="X24" s="53" t="str">
        <f t="shared" ref="X24:Y32" si="6">IF(L24="","",L24)</f>
        <v/>
      </c>
      <c r="Y24" s="53" t="str">
        <f t="shared" si="6"/>
        <v/>
      </c>
      <c r="Z24" s="95" t="b">
        <f t="shared" ref="Z24:Z53" si="7">OR($E24="高校",$E24="中学以下")</f>
        <v>0</v>
      </c>
      <c r="AA24" t="b">
        <f t="shared" ref="AA24:AA32" si="8">AND($D24="男",$E24="一般",$I24="男子シングルス",$L24="")</f>
        <v>0</v>
      </c>
      <c r="AB24" t="b">
        <f t="shared" ref="AB24:AB32" si="9">AND($D24="女",$E24="一般",$I24="女子シングルス",$L24="")</f>
        <v>0</v>
      </c>
      <c r="AC24" t="b">
        <f t="shared" ref="AC24:AC32" si="10">AND($D24="男",$E24="高校",$I24="男子シングルス",$L24="")</f>
        <v>0</v>
      </c>
      <c r="AD24" t="b">
        <f t="shared" ref="AD24:AD32" si="11">AND($D24="女",$E24="高校",$I24="女子シングルス",$L24="")</f>
        <v>0</v>
      </c>
      <c r="AE24" t="b">
        <f t="shared" ref="AE24:AE32" si="12">AND($D24="男",$E24="中学以下",$I24="男子シングルス",$L24="")</f>
        <v>0</v>
      </c>
      <c r="AF24" t="b">
        <f t="shared" ref="AF24:AF32" si="13">AND($D24="女",$E24="中学以下",$I24="女子シングルス",$L24="")</f>
        <v>0</v>
      </c>
      <c r="AI24" s="24">
        <v>1</v>
      </c>
      <c r="AJ24" s="24" t="s">
        <v>133</v>
      </c>
      <c r="AL24">
        <v>1</v>
      </c>
      <c r="AM24" t="s">
        <v>164</v>
      </c>
      <c r="AO24">
        <v>1</v>
      </c>
      <c r="AP24" t="s">
        <v>162</v>
      </c>
      <c r="AR24" t="s">
        <v>170</v>
      </c>
      <c r="AU24" t="s">
        <v>172</v>
      </c>
    </row>
    <row r="25" spans="1:47" ht="30" customHeight="1">
      <c r="A25" s="347"/>
      <c r="B25" s="348"/>
      <c r="C25" s="348"/>
      <c r="D25" s="70"/>
      <c r="E25" s="96"/>
      <c r="F25" s="349"/>
      <c r="G25" s="349"/>
      <c r="H25" s="349"/>
      <c r="I25" s="350"/>
      <c r="J25" s="350"/>
      <c r="K25" s="350"/>
      <c r="L25" s="53"/>
      <c r="M25" s="73"/>
      <c r="N25" s="351" t="str">
        <f t="shared" si="3"/>
        <v/>
      </c>
      <c r="O25" s="348"/>
      <c r="P25" s="348"/>
      <c r="Q25" s="91"/>
      <c r="R25" s="352" t="str">
        <f t="shared" si="4"/>
        <v/>
      </c>
      <c r="S25" s="353"/>
      <c r="T25" s="354"/>
      <c r="U25" s="338" t="str">
        <f t="shared" si="5"/>
        <v/>
      </c>
      <c r="V25" s="339"/>
      <c r="W25" s="340"/>
      <c r="X25" s="53" t="str">
        <f t="shared" si="6"/>
        <v/>
      </c>
      <c r="Y25" s="53" t="str">
        <f t="shared" si="6"/>
        <v/>
      </c>
      <c r="Z25" s="95" t="b">
        <f t="shared" si="7"/>
        <v>0</v>
      </c>
      <c r="AA25" t="b">
        <f t="shared" si="8"/>
        <v>0</v>
      </c>
      <c r="AB25" t="b">
        <f t="shared" si="9"/>
        <v>0</v>
      </c>
      <c r="AC25" t="b">
        <f t="shared" si="10"/>
        <v>0</v>
      </c>
      <c r="AD25" t="b">
        <f t="shared" si="11"/>
        <v>0</v>
      </c>
      <c r="AE25" t="b">
        <f t="shared" si="12"/>
        <v>0</v>
      </c>
      <c r="AF25" t="b">
        <f t="shared" si="13"/>
        <v>0</v>
      </c>
      <c r="AI25" s="24">
        <v>2</v>
      </c>
      <c r="AJ25" s="24" t="s">
        <v>134</v>
      </c>
      <c r="AL25">
        <v>2</v>
      </c>
      <c r="AM25" t="s">
        <v>165</v>
      </c>
      <c r="AO25">
        <v>2</v>
      </c>
      <c r="AP25" t="s">
        <v>163</v>
      </c>
      <c r="AR25" t="s">
        <v>171</v>
      </c>
      <c r="AU25" t="s">
        <v>173</v>
      </c>
    </row>
    <row r="26" spans="1:47" ht="30" customHeight="1">
      <c r="A26" s="347"/>
      <c r="B26" s="348"/>
      <c r="C26" s="348"/>
      <c r="D26" s="70"/>
      <c r="E26" s="96"/>
      <c r="F26" s="349"/>
      <c r="G26" s="349"/>
      <c r="H26" s="349"/>
      <c r="I26" s="350"/>
      <c r="J26" s="350"/>
      <c r="K26" s="350"/>
      <c r="L26" s="53"/>
      <c r="M26" s="73"/>
      <c r="N26" s="351" t="str">
        <f t="shared" si="3"/>
        <v/>
      </c>
      <c r="O26" s="348"/>
      <c r="P26" s="348"/>
      <c r="Q26" s="91"/>
      <c r="R26" s="352" t="str">
        <f t="shared" si="4"/>
        <v/>
      </c>
      <c r="S26" s="353"/>
      <c r="T26" s="354"/>
      <c r="U26" s="338" t="str">
        <f t="shared" si="5"/>
        <v/>
      </c>
      <c r="V26" s="339"/>
      <c r="W26" s="340"/>
      <c r="X26" s="53" t="str">
        <f t="shared" si="6"/>
        <v/>
      </c>
      <c r="Y26" s="53" t="str">
        <f t="shared" si="6"/>
        <v/>
      </c>
      <c r="Z26" s="95" t="b">
        <f t="shared" si="7"/>
        <v>0</v>
      </c>
      <c r="AA26" t="b">
        <f t="shared" si="8"/>
        <v>0</v>
      </c>
      <c r="AB26" t="b">
        <f t="shared" si="9"/>
        <v>0</v>
      </c>
      <c r="AC26" t="b">
        <f t="shared" si="10"/>
        <v>0</v>
      </c>
      <c r="AD26" t="b">
        <f t="shared" si="11"/>
        <v>0</v>
      </c>
      <c r="AE26" t="b">
        <f t="shared" si="12"/>
        <v>0</v>
      </c>
      <c r="AF26" t="b">
        <f t="shared" si="13"/>
        <v>0</v>
      </c>
      <c r="AI26" s="24">
        <v>3</v>
      </c>
      <c r="AJ26" s="24" t="s">
        <v>135</v>
      </c>
      <c r="AL26">
        <v>3</v>
      </c>
      <c r="AM26" t="s">
        <v>166</v>
      </c>
      <c r="AU26" t="s">
        <v>174</v>
      </c>
    </row>
    <row r="27" spans="1:47" ht="30" customHeight="1">
      <c r="A27" s="347"/>
      <c r="B27" s="348"/>
      <c r="C27" s="348"/>
      <c r="D27" s="70"/>
      <c r="E27" s="96"/>
      <c r="F27" s="349"/>
      <c r="G27" s="349"/>
      <c r="H27" s="349"/>
      <c r="I27" s="350"/>
      <c r="J27" s="350"/>
      <c r="K27" s="350"/>
      <c r="L27" s="53"/>
      <c r="M27" s="73"/>
      <c r="N27" s="351" t="str">
        <f t="shared" si="3"/>
        <v/>
      </c>
      <c r="O27" s="348"/>
      <c r="P27" s="348"/>
      <c r="Q27" s="91"/>
      <c r="R27" s="352" t="str">
        <f t="shared" si="4"/>
        <v/>
      </c>
      <c r="S27" s="353"/>
      <c r="T27" s="354"/>
      <c r="U27" s="338" t="str">
        <f t="shared" si="5"/>
        <v/>
      </c>
      <c r="V27" s="339"/>
      <c r="W27" s="340"/>
      <c r="X27" s="53" t="str">
        <f t="shared" si="6"/>
        <v/>
      </c>
      <c r="Y27" s="53" t="str">
        <f t="shared" si="6"/>
        <v/>
      </c>
      <c r="Z27" s="95" t="b">
        <f t="shared" si="7"/>
        <v>0</v>
      </c>
      <c r="AA27" t="b">
        <f t="shared" si="8"/>
        <v>0</v>
      </c>
      <c r="AB27" t="b">
        <f t="shared" si="9"/>
        <v>0</v>
      </c>
      <c r="AC27" t="b">
        <f t="shared" si="10"/>
        <v>0</v>
      </c>
      <c r="AD27" t="b">
        <f t="shared" si="11"/>
        <v>0</v>
      </c>
      <c r="AE27" t="b">
        <f t="shared" si="12"/>
        <v>0</v>
      </c>
      <c r="AF27" t="b">
        <f t="shared" si="13"/>
        <v>0</v>
      </c>
      <c r="AI27" s="24">
        <v>4</v>
      </c>
      <c r="AJ27" s="24" t="s">
        <v>136</v>
      </c>
      <c r="AU27" t="s">
        <v>175</v>
      </c>
    </row>
    <row r="28" spans="1:47" ht="30" customHeight="1">
      <c r="A28" s="347"/>
      <c r="B28" s="348"/>
      <c r="C28" s="348"/>
      <c r="D28" s="70"/>
      <c r="E28" s="96"/>
      <c r="F28" s="349"/>
      <c r="G28" s="349"/>
      <c r="H28" s="349"/>
      <c r="I28" s="350"/>
      <c r="J28" s="350"/>
      <c r="K28" s="350"/>
      <c r="L28" s="53"/>
      <c r="M28" s="73"/>
      <c r="N28" s="351" t="str">
        <f t="shared" si="3"/>
        <v/>
      </c>
      <c r="O28" s="348"/>
      <c r="P28" s="348"/>
      <c r="Q28" s="91"/>
      <c r="R28" s="352" t="str">
        <f t="shared" si="4"/>
        <v/>
      </c>
      <c r="S28" s="353"/>
      <c r="T28" s="354"/>
      <c r="U28" s="338" t="str">
        <f t="shared" si="5"/>
        <v/>
      </c>
      <c r="V28" s="339"/>
      <c r="W28" s="340"/>
      <c r="X28" s="53" t="str">
        <f t="shared" si="6"/>
        <v/>
      </c>
      <c r="Y28" s="53" t="str">
        <f t="shared" si="6"/>
        <v/>
      </c>
      <c r="Z28" s="95" t="b">
        <f t="shared" si="7"/>
        <v>0</v>
      </c>
      <c r="AA28" t="b">
        <f t="shared" si="8"/>
        <v>0</v>
      </c>
      <c r="AB28" t="b">
        <f t="shared" si="9"/>
        <v>0</v>
      </c>
      <c r="AC28" t="b">
        <f t="shared" si="10"/>
        <v>0</v>
      </c>
      <c r="AD28" t="b">
        <f t="shared" si="11"/>
        <v>0</v>
      </c>
      <c r="AE28" t="b">
        <f t="shared" si="12"/>
        <v>0</v>
      </c>
      <c r="AF28" t="b">
        <f t="shared" si="13"/>
        <v>0</v>
      </c>
      <c r="AI28" s="24">
        <v>5</v>
      </c>
      <c r="AJ28" s="24" t="s">
        <v>137</v>
      </c>
    </row>
    <row r="29" spans="1:47" ht="30" customHeight="1">
      <c r="A29" s="347"/>
      <c r="B29" s="348"/>
      <c r="C29" s="348"/>
      <c r="D29" s="70"/>
      <c r="E29" s="96"/>
      <c r="F29" s="349"/>
      <c r="G29" s="349"/>
      <c r="H29" s="349"/>
      <c r="I29" s="350"/>
      <c r="J29" s="350"/>
      <c r="K29" s="350"/>
      <c r="L29" s="53"/>
      <c r="M29" s="73"/>
      <c r="N29" s="351" t="str">
        <f t="shared" si="3"/>
        <v/>
      </c>
      <c r="O29" s="348"/>
      <c r="P29" s="348"/>
      <c r="Q29" s="91"/>
      <c r="R29" s="352" t="str">
        <f t="shared" si="4"/>
        <v/>
      </c>
      <c r="S29" s="353"/>
      <c r="T29" s="354"/>
      <c r="U29" s="338" t="str">
        <f t="shared" si="5"/>
        <v/>
      </c>
      <c r="V29" s="339"/>
      <c r="W29" s="340"/>
      <c r="X29" s="53" t="str">
        <f t="shared" si="6"/>
        <v/>
      </c>
      <c r="Y29" s="53" t="str">
        <f t="shared" si="6"/>
        <v/>
      </c>
      <c r="Z29" s="95" t="b">
        <f t="shared" si="7"/>
        <v>0</v>
      </c>
      <c r="AA29" t="b">
        <f t="shared" si="8"/>
        <v>0</v>
      </c>
      <c r="AB29" t="b">
        <f t="shared" si="9"/>
        <v>0</v>
      </c>
      <c r="AC29" t="b">
        <f t="shared" si="10"/>
        <v>0</v>
      </c>
      <c r="AD29" t="b">
        <f t="shared" si="11"/>
        <v>0</v>
      </c>
      <c r="AE29" t="b">
        <f t="shared" si="12"/>
        <v>0</v>
      </c>
      <c r="AF29" t="b">
        <f t="shared" si="13"/>
        <v>0</v>
      </c>
      <c r="AI29" s="24">
        <v>6</v>
      </c>
      <c r="AJ29" s="24" t="s">
        <v>138</v>
      </c>
    </row>
    <row r="30" spans="1:47" ht="30" customHeight="1">
      <c r="A30" s="347"/>
      <c r="B30" s="348"/>
      <c r="C30" s="348"/>
      <c r="D30" s="70"/>
      <c r="E30" s="96"/>
      <c r="F30" s="349"/>
      <c r="G30" s="349"/>
      <c r="H30" s="349"/>
      <c r="I30" s="350"/>
      <c r="J30" s="350"/>
      <c r="K30" s="350"/>
      <c r="L30" s="53"/>
      <c r="M30" s="73"/>
      <c r="N30" s="351" t="str">
        <f t="shared" si="3"/>
        <v/>
      </c>
      <c r="O30" s="348"/>
      <c r="P30" s="348"/>
      <c r="Q30" s="91"/>
      <c r="R30" s="352" t="str">
        <f t="shared" si="4"/>
        <v/>
      </c>
      <c r="S30" s="353"/>
      <c r="T30" s="354"/>
      <c r="U30" s="338" t="str">
        <f t="shared" si="5"/>
        <v/>
      </c>
      <c r="V30" s="339"/>
      <c r="W30" s="340"/>
      <c r="X30" s="53" t="str">
        <f t="shared" si="6"/>
        <v/>
      </c>
      <c r="Y30" s="53" t="str">
        <f t="shared" si="6"/>
        <v/>
      </c>
      <c r="Z30" s="95" t="b">
        <f t="shared" si="7"/>
        <v>0</v>
      </c>
      <c r="AA30" t="b">
        <f t="shared" si="8"/>
        <v>0</v>
      </c>
      <c r="AB30" t="b">
        <f t="shared" si="9"/>
        <v>0</v>
      </c>
      <c r="AC30" t="b">
        <f t="shared" si="10"/>
        <v>0</v>
      </c>
      <c r="AD30" t="b">
        <f t="shared" si="11"/>
        <v>0</v>
      </c>
      <c r="AE30" t="b">
        <f t="shared" si="12"/>
        <v>0</v>
      </c>
      <c r="AF30" t="b">
        <f t="shared" si="13"/>
        <v>0</v>
      </c>
      <c r="AI30" s="24">
        <v>7</v>
      </c>
      <c r="AJ30" s="24"/>
    </row>
    <row r="31" spans="1:47" ht="30" customHeight="1">
      <c r="A31" s="347"/>
      <c r="B31" s="348"/>
      <c r="C31" s="348"/>
      <c r="D31" s="70"/>
      <c r="E31" s="96"/>
      <c r="F31" s="349"/>
      <c r="G31" s="349"/>
      <c r="H31" s="349"/>
      <c r="I31" s="350"/>
      <c r="J31" s="350"/>
      <c r="K31" s="350"/>
      <c r="L31" s="53"/>
      <c r="M31" s="73"/>
      <c r="N31" s="351" t="str">
        <f t="shared" si="3"/>
        <v/>
      </c>
      <c r="O31" s="348"/>
      <c r="P31" s="348"/>
      <c r="Q31" s="91"/>
      <c r="R31" s="352" t="str">
        <f t="shared" si="4"/>
        <v/>
      </c>
      <c r="S31" s="353"/>
      <c r="T31" s="354"/>
      <c r="U31" s="338" t="str">
        <f t="shared" si="5"/>
        <v/>
      </c>
      <c r="V31" s="339"/>
      <c r="W31" s="340"/>
      <c r="X31" s="53" t="str">
        <f t="shared" si="6"/>
        <v/>
      </c>
      <c r="Y31" s="53" t="str">
        <f t="shared" si="6"/>
        <v/>
      </c>
      <c r="Z31" s="95" t="b">
        <f t="shared" si="7"/>
        <v>0</v>
      </c>
      <c r="AA31" t="b">
        <f t="shared" si="8"/>
        <v>0</v>
      </c>
      <c r="AB31" t="b">
        <f t="shared" si="9"/>
        <v>0</v>
      </c>
      <c r="AC31" t="b">
        <f t="shared" si="10"/>
        <v>0</v>
      </c>
      <c r="AD31" t="b">
        <f t="shared" si="11"/>
        <v>0</v>
      </c>
      <c r="AE31" t="b">
        <f t="shared" si="12"/>
        <v>0</v>
      </c>
      <c r="AF31" t="b">
        <f t="shared" si="13"/>
        <v>0</v>
      </c>
    </row>
    <row r="32" spans="1:47" ht="30" customHeight="1" thickBot="1">
      <c r="A32" s="355"/>
      <c r="B32" s="356"/>
      <c r="C32" s="356"/>
      <c r="D32" s="74"/>
      <c r="E32" s="97"/>
      <c r="F32" s="357"/>
      <c r="G32" s="357"/>
      <c r="H32" s="357"/>
      <c r="I32" s="358"/>
      <c r="J32" s="358"/>
      <c r="K32" s="358"/>
      <c r="L32" s="75"/>
      <c r="M32" s="76"/>
      <c r="N32" s="351" t="str">
        <f t="shared" si="3"/>
        <v/>
      </c>
      <c r="O32" s="348"/>
      <c r="P32" s="348"/>
      <c r="Q32" s="91"/>
      <c r="R32" s="352" t="str">
        <f t="shared" si="4"/>
        <v/>
      </c>
      <c r="S32" s="353"/>
      <c r="T32" s="354"/>
      <c r="U32" s="338" t="str">
        <f>IF(I32="","",I32)</f>
        <v/>
      </c>
      <c r="V32" s="339"/>
      <c r="W32" s="340"/>
      <c r="X32" s="53" t="str">
        <f t="shared" si="6"/>
        <v/>
      </c>
      <c r="Y32" s="53" t="str">
        <f t="shared" si="6"/>
        <v/>
      </c>
      <c r="Z32" s="95" t="b">
        <f t="shared" si="7"/>
        <v>0</v>
      </c>
      <c r="AA32" t="b">
        <f t="shared" si="8"/>
        <v>0</v>
      </c>
      <c r="AB32" t="b">
        <f t="shared" si="9"/>
        <v>0</v>
      </c>
      <c r="AC32" t="b">
        <f t="shared" si="10"/>
        <v>0</v>
      </c>
      <c r="AD32" t="b">
        <f t="shared" si="11"/>
        <v>0</v>
      </c>
      <c r="AE32" t="b">
        <f t="shared" si="12"/>
        <v>0</v>
      </c>
      <c r="AF32" t="b">
        <f t="shared" si="13"/>
        <v>0</v>
      </c>
    </row>
    <row r="33" spans="1:45" ht="24.6" thickTop="1" thickBot="1">
      <c r="A33" s="90"/>
      <c r="B33" s="90"/>
      <c r="C33" s="90"/>
      <c r="D33" s="54"/>
      <c r="E33" s="54"/>
      <c r="F33" s="86"/>
      <c r="G33" s="86"/>
      <c r="H33" s="86"/>
      <c r="Z33" s="95"/>
      <c r="AA33" t="s">
        <v>139</v>
      </c>
      <c r="AB33" t="s">
        <v>140</v>
      </c>
      <c r="AC33" t="s">
        <v>141</v>
      </c>
      <c r="AD33" t="s">
        <v>142</v>
      </c>
      <c r="AE33" t="s">
        <v>143</v>
      </c>
      <c r="AF33" t="s">
        <v>144</v>
      </c>
      <c r="AG33" t="s">
        <v>145</v>
      </c>
      <c r="AH33" t="s">
        <v>146</v>
      </c>
      <c r="AI33" t="s">
        <v>147</v>
      </c>
      <c r="AJ33" t="s">
        <v>148</v>
      </c>
      <c r="AK33" t="s">
        <v>149</v>
      </c>
      <c r="AL33" t="s">
        <v>150</v>
      </c>
      <c r="AM33" t="s">
        <v>151</v>
      </c>
      <c r="AN33" t="s">
        <v>152</v>
      </c>
      <c r="AO33" t="s">
        <v>153</v>
      </c>
      <c r="AP33" t="s">
        <v>154</v>
      </c>
      <c r="AQ33" t="s">
        <v>155</v>
      </c>
      <c r="AR33" t="s">
        <v>156</v>
      </c>
      <c r="AS33" t="s">
        <v>157</v>
      </c>
    </row>
    <row r="34" spans="1:45" ht="30" customHeight="1" thickTop="1" thickBot="1">
      <c r="A34" s="359"/>
      <c r="B34" s="360"/>
      <c r="C34" s="360"/>
      <c r="D34" s="77"/>
      <c r="E34" s="98"/>
      <c r="F34" s="361"/>
      <c r="G34" s="361"/>
      <c r="H34" s="361"/>
      <c r="I34" s="368"/>
      <c r="J34" s="369"/>
      <c r="K34" s="370"/>
      <c r="L34" s="362"/>
      <c r="M34" s="78"/>
      <c r="N34" s="364" t="str">
        <f t="shared" ref="N34:N51" si="14">IF(A34="","",A34)</f>
        <v/>
      </c>
      <c r="O34" s="365"/>
      <c r="P34" s="366"/>
      <c r="Q34" s="87"/>
      <c r="R34" s="367" t="str">
        <f t="shared" ref="R34:R53" si="15">IF(F34="","",F34)</f>
        <v/>
      </c>
      <c r="S34" s="367"/>
      <c r="T34" s="367"/>
      <c r="U34" s="316" t="str">
        <f t="shared" ref="U34:U52" si="16">IF(I34="","",I34)</f>
        <v/>
      </c>
      <c r="V34" s="317"/>
      <c r="W34" s="318"/>
      <c r="X34" s="375" t="str">
        <f>IF(L34="","",L34)</f>
        <v/>
      </c>
      <c r="Y34" s="55" t="str">
        <f>IF(M34="","",M34)</f>
        <v/>
      </c>
      <c r="Z34" s="95" t="b">
        <f t="shared" si="7"/>
        <v>0</v>
      </c>
      <c r="AA34" s="259" t="b">
        <f>OR(AND($D34="男",$D35="男",$E34="一般",$E35="一般",$I34="男子ダブルス",$L34="ab"),AND($D34="男",$D35="男",$E34="一般",$E35="高校",$I34="男子ダブルス",$L34="ab"),AND($D34="男",$D35="男",$E34="一般",$E35="中学以下",$I34="男子ダブルス",$L34="ab"),AND($D34="男",$D35="男",$E34="高校",$E35="一般",$I34="男子ダブルス",$L34="ab"),AND($D34="男",$D35="男",$E34="中学以下",$E35="一般",$I34="男子ダブルス",$L34="ab"))</f>
        <v>0</v>
      </c>
      <c r="AB34" s="259" t="b">
        <f>OR(AND($D34="男",$D35="男",$E34="一般",$E35="一般",$I34="男子ダブルス",$L34="cde"),AND($D34="男",$D35="男",$E34="一般",$E35="高校",$I34="男子ダブルス",$L34="cde"),AND($D34="男",$D35="男",$E34="一般",$E35="中学以下",$I34="男子ダブルス",$L34="cde"),AND($D34="男",$D35="男",$E34="高校",$E35="一般",$I34="男子ダブルス",$L34="cde"),AND($D34="男",$D35="男",$E34="中学以下",$E35="一般",$I34="男子ダブルス",$L34="cde"))</f>
        <v>0</v>
      </c>
      <c r="AC34" s="259" t="b">
        <f>OR(AND($D34="男",$D35="男",$E34="高校",$E35="高校",$I34="男子ダブルス",$L34="ab"),AND($D34="男",$D35="男",$E34="高校",$E35="中学以下",$I34="男子ダブルス",$L34="ab"),AND($D34="男",$D35="男",$E34="中学以下",$E35="高校",$I34="男子ダブルス",$L34="ab"))</f>
        <v>0</v>
      </c>
      <c r="AD34" s="259" t="b">
        <f>OR(AND($D34="男",$D35="男",$E34="高校",$E35="高校",$I34="男子ダブルス",$L34="cde"),AND($D34="男",$D35="男",$E34="高校",$E35="中学以下",$I34="男子ダブルス",$L34="cde"),AND($D34="男",$D35="男",$E34="中学以下",$E35="高校",$I34="男子ダブルス",$L34="cde"))</f>
        <v>0</v>
      </c>
      <c r="AE34" s="259" t="b">
        <f>AND($D34="男",$D35="男",$E34="中学以下",$E35="中学以下",$I34="男子ダブルス",$L34="ab")</f>
        <v>0</v>
      </c>
      <c r="AF34" s="259" t="b">
        <f>AND($D34="男",$D35="男",$E34="中学以下",$E35="中学以下",$I34="男子ダブルス",$L34="cde")</f>
        <v>0</v>
      </c>
      <c r="AG34" s="259" t="b">
        <f>OR(AND($D34="女",$D35="女",$E34="一般",$E35="一般",$I34="女子ダブルス",$L34="a"),AND($D34="女",$D35="女",$E34="一般",$E35="高校",$I34="女子ダブルス",$L34="a"),AND($D34="女",$D35="女",$E34="一般",$E35="中学以下",$I34="女子ダブルス",$L34="a"),AND($D34="女",$D35="女",$E34="高校",$E35="一般",$I34="女子ダブルス",$L34="a"),AND($D34="女",$D35="女",$E34="中学以下",$E35="一般",$I34="女子ダブルス",$L34="a"))</f>
        <v>0</v>
      </c>
      <c r="AH34" s="259" t="b">
        <f>OR(AND($D34="女",$D35="女",$E34="一般",$E35="一般",$I34="女子ダブルス",$L34="bcde"),AND($D34="女",$D35="女",$E34="一般",$E35="高校",$I34="女子ダブルス",$L34="bcde"),AND($D34="女",$D35="女",$E34="一般",$E35="中学以下",$I34="女子ダブルス",$L34="bcde"),AND($D34="女",$D35="女",$E34="高校",$E35="一般",$I34="女子ダブルス",$L34="bcde"),AND($D34="女",$D35="女",$E34="中学以下",$E35="一般",$I34="女子ダブルス",$L34="bcde"))</f>
        <v>0</v>
      </c>
      <c r="AI34" s="259" t="b">
        <f>OR(AND($D34="女",$D35="女",$E34="高校",$E35="高校",$I34="女子ダブルス",$L34="a"),AND($D34="女",$D35="女",$E34="高校",$E35="中学以下",$I34="女子ダブルス",$L34="a"),AND($D34="女",$D35="女",$E34="中学以下",$E35="高校",$I34="女子ダブルス",$L34="a"))</f>
        <v>0</v>
      </c>
      <c r="AJ34" s="259" t="b">
        <f>OR(AND($D34="女",$D35="女",$E34="高校",$E35="高校",$I34="女子ダブルス",$L34="bcde"),AND($D34="女",$D35="女",$E34="高校",$E35="中学以下",$I34="女子ダブルス",$L34="bcde"),AND($D34="女",$D35="女",$E34="中学以下",$E35="高校",$I34="女子ダブルス",$L34="bcde"))</f>
        <v>0</v>
      </c>
      <c r="AK34" s="259" t="b">
        <f>AND($D34="女",$D35="女",$E34="中学以下",$E35="中学以下",$I34="女子ダブルス",$L34="a")</f>
        <v>0</v>
      </c>
      <c r="AL34" s="259" t="b">
        <f>AND($D34="女",$D35="女",$E34="中学以下",$E35="中学以下",$I34="女子ダブルス",$L34="bcde")</f>
        <v>0</v>
      </c>
      <c r="AM34" s="259" t="b">
        <f>OR(AND($D34="男",$D35="女",$E34="一般",$E35="一般",$I34="ミックスダブルス",$L34="i"),AND($D34="女",$D35="男",$E34="一般",$E35="一般",$I34="ミックスダブルス",$L34="i"),AND($D34="男",$D35="女",$E34="一般",$E35="高校",$I34="ミックスダブルス",$L34="i"),AND($D34="男",$D35="女",$E34="一般",$E35="中学以下",$I34="ミックスダブルス",$L34="i"),AND($D34="女",$D35="男",$E34="一般",$E35="高校",$I34="ミックスダブルス",$L34="i"),AND($D34="女",$D35="男",$E34="一般",$E35="中学以下",$I34="ミックスダブルス",$L34="i"),AND($D34="女",$D35="男",$E34="高校",$E35="一般",$I34="ミックスダブルス",$L34="i"),AND($D34="男",$D35="女",$E34="高校",$E35="一般",$I34="ミックスダブルス",$L34="i"),AND($D34="男",$D35="女",$E34="中学以下",$E35="一般",$I34="ミックスダブルス",$L34="i"),AND($D34="女",$D35="男",$E34="中学以下",$E35="一般",$I34="ミックスダブルス",$L34="i"))</f>
        <v>0</v>
      </c>
      <c r="AN34" s="259" t="b">
        <f>OR(AND($D34="男",$D35="女",$E34="高校",$E35="高校",$I34="ミックスダブルス",$L34="i"),AND($D34="女",$D35="男",$E34="高校",$E35="高校",$I34="ミックスダブルス",$L34="i"),AND($D34="女",$D35="男",$E34="中学以下",$E35="高校",$I34="ミックスダブルス",$L34="i"),AND($D34="男",$D35="女",$E34="高校",$E35="中学以下",$I34="ミックスダブルス",$L34="i"),AND($D34="男",$D35="女",$E34="中学以下",$E35="高校",$I34="ミックスダブルス",$L34="i"),AND($D34="女",$D35="男",$E34="高校",$E35="中学以下",$I34="ミックスダブルス",$L34="i"))</f>
        <v>0</v>
      </c>
      <c r="AO34" s="259" t="b">
        <f>OR(AND($D34="男",$D35="女",$E34="中学以下",$E35="中学以下",$I34="ミックスダブルス",$L34="i"),AND($D34="女",$D35="男",$E34="中学以下",$E35="中学以下",$I34="ミックスダブルス",$L34="i"))</f>
        <v>0</v>
      </c>
      <c r="AP34" s="259" t="b">
        <f>OR(AND($D34="男",$D35="女",$E34="一般",$E35="一般",$I34="ミックスダブルス",$L34="j"),AND($D34="女",$D35="男",$E34="一般",$E35="一般",$I34="ミックスダブルス",$L34="j"),AND($D34="男",$D35="女",$E34="一般",$E35="高校",$I34="ミックスダブルス",$L34="j"),AND($D34="男",$D35="女",$E34="一般",$E35="中学以下",$I34="ミックスダブルス",$L34="j"),AND($D34="女",$D35="男",$E34="一般",$E35="高校",$I34="ミックスダブルス",$L34="j"),AND($D34="女",$D35="男",$E34="一般",$E35="中学以下",$I34="ミックスダブルス",$L34="j"),AND($D34="女",$D35="男",$E34="高校",$E35="一般",$I34="ミックスダブルス",$L34="j"),AND($D34="男",$D35="女",$E34="高校",$E35="一般",$I34="ミックスダブルス",$L34="j"),AND($D34="男",$D35="女",$E34="中学以下",$E35="一般",$I34="ミックスダブルス",$L34="j"),AND($D34="女",$D35="男",$E34="中学以下",$E35="一般",$I34="ミックスダブルス",$L34="j"))</f>
        <v>0</v>
      </c>
      <c r="AQ34" s="259" t="b">
        <f>OR(AND($D34="男",$D35="女",$E34="高校",$E35="高校",$I34="ミックスダブルス",$L34="j"),AND($D34="女",$D35="男",$E34="高校",$E35="高校",$I34="ミックスダブルス",$L34="j"),AND($D34="女",$D35="男",$E34="中学以下",$E35="高校",$I34="ミックスダブルス",$L34="j"),AND($D34="男",$D35="女",$E34="高校",$E35="中学以下",$I34="ミックスダブルス",$L34="j"),AND($D34="男",$D35="女",$E34="中学以下",$E35="高校",$I34="ミックスダブルス",$L34="j"),AND($D34="女",$D35="男",$E34="高校",$E35="中学以下",$I34="ミックスダブルス",$L34="j"))</f>
        <v>0</v>
      </c>
      <c r="AR34" s="259" t="b">
        <f>OR(AND($D34="男",$D35="女",$E34="中学以下",$E35="中学以下",$I34="ミックスダブルス",$L34="j"),AND($D34="女",$D35="男",$E34="中学以下",$E35="中学以下",$I34="ミックスダブルス",$L34="j"))</f>
        <v>0</v>
      </c>
      <c r="AS34" s="259" t="b">
        <f>AND($D34="男",$D35="男",$E34="一般",$E35="一般",$I34="男子45ダブルス",$L34="")</f>
        <v>0</v>
      </c>
    </row>
    <row r="35" spans="1:45" ht="30" customHeight="1" thickBot="1">
      <c r="A35" s="371"/>
      <c r="B35" s="372"/>
      <c r="C35" s="372"/>
      <c r="D35" s="72"/>
      <c r="E35" s="99"/>
      <c r="F35" s="373"/>
      <c r="G35" s="373"/>
      <c r="H35" s="373"/>
      <c r="I35" s="319"/>
      <c r="J35" s="320"/>
      <c r="K35" s="321"/>
      <c r="L35" s="363"/>
      <c r="M35" s="79"/>
      <c r="N35" s="374" t="str">
        <f t="shared" si="14"/>
        <v/>
      </c>
      <c r="O35" s="372"/>
      <c r="P35" s="372"/>
      <c r="Q35" s="88"/>
      <c r="R35" s="373" t="str">
        <f t="shared" si="15"/>
        <v/>
      </c>
      <c r="S35" s="373"/>
      <c r="T35" s="373"/>
      <c r="U35" s="319"/>
      <c r="V35" s="320"/>
      <c r="W35" s="321"/>
      <c r="X35" s="363"/>
      <c r="Y35" s="56" t="str">
        <f t="shared" ref="Y35:Y53" si="17">IF(M35="","",M35)</f>
        <v/>
      </c>
      <c r="Z35" s="95" t="b">
        <f t="shared" si="7"/>
        <v>0</v>
      </c>
      <c r="AA35" s="259"/>
      <c r="AB35" s="259"/>
      <c r="AC35" s="259"/>
      <c r="AD35" s="259"/>
      <c r="AE35" s="259"/>
      <c r="AF35" s="259"/>
      <c r="AG35" s="259"/>
      <c r="AH35" s="259"/>
      <c r="AI35" s="259"/>
      <c r="AJ35" s="259"/>
      <c r="AK35" s="259"/>
      <c r="AL35" s="259"/>
      <c r="AM35" s="259"/>
      <c r="AN35" s="259"/>
      <c r="AO35" s="259"/>
      <c r="AP35" s="259"/>
      <c r="AQ35" s="259"/>
      <c r="AR35" s="259"/>
      <c r="AS35" s="259"/>
    </row>
    <row r="36" spans="1:45" ht="30" customHeight="1" thickBot="1">
      <c r="A36" s="376"/>
      <c r="B36" s="377"/>
      <c r="C36" s="377"/>
      <c r="D36" s="71"/>
      <c r="E36" s="100"/>
      <c r="F36" s="367"/>
      <c r="G36" s="367"/>
      <c r="H36" s="367"/>
      <c r="I36" s="316"/>
      <c r="J36" s="317"/>
      <c r="K36" s="318"/>
      <c r="L36" s="375"/>
      <c r="M36" s="80"/>
      <c r="N36" s="364" t="str">
        <f t="shared" si="14"/>
        <v/>
      </c>
      <c r="O36" s="365"/>
      <c r="P36" s="366"/>
      <c r="Q36" s="87"/>
      <c r="R36" s="367" t="str">
        <f t="shared" si="15"/>
        <v/>
      </c>
      <c r="S36" s="367"/>
      <c r="T36" s="367"/>
      <c r="U36" s="316" t="str">
        <f t="shared" si="16"/>
        <v/>
      </c>
      <c r="V36" s="317"/>
      <c r="W36" s="318"/>
      <c r="X36" s="375" t="str">
        <f>IF(L36="","",L36)</f>
        <v/>
      </c>
      <c r="Y36" s="55" t="str">
        <f t="shared" si="17"/>
        <v/>
      </c>
      <c r="Z36" s="95" t="b">
        <f t="shared" si="7"/>
        <v>0</v>
      </c>
      <c r="AA36" s="259" t="b">
        <f>OR(AND($D36="男",$D37="男",$E36="一般",$E37="一般",$I36="男子ダブルス",$L36="ab"),AND($D36="男",$D37="男",$E36="一般",$E37="高校",$I36="男子ダブルス",$L36="ab"),AND($D36="男",$D37="男",$E36="一般",$E37="中学以下",$I36="男子ダブルス",$L36="ab"),AND($D36="男",$D37="男",$E36="高校",$E37="一般",$I36="男子ダブルス",$L36="ab"),AND($D36="男",$D37="男",$E36="中学以下",$E37="一般",$I36="男子ダブルス",$L36="ab"))</f>
        <v>0</v>
      </c>
      <c r="AB36" s="259" t="b">
        <f>OR(AND($D36="男",$D37="男",$E36="一般",$E37="一般",$I36="男子ダブルス",$L36="cde"),AND($D36="男",$D37="男",$E36="一般",$E37="高校",$I36="男子ダブルス",$L36="cde"),AND($D36="男",$D37="男",$E36="一般",$E37="中学以下",$I36="男子ダブルス",$L36="cde"),AND($D36="男",$D37="男",$E36="高校",$E37="一般",$I36="男子ダブルス",$L36="cde"),AND($D36="男",$D37="男",$E36="中学以下",$E37="一般",$I36="男子ダブルス",$L36="cde"))</f>
        <v>0</v>
      </c>
      <c r="AC36" s="259" t="b">
        <f>OR(AND($D36="男",$D37="男",$E36="高校",$E37="高校",$I36="男子ダブルス",$L36="ab"),AND($D36="男",$D37="男",$E36="高校",$E37="中学以下",$I36="男子ダブルス",$L36="ab"),AND($D36="男",$D37="男",$E36="中学以下",$E37="高校",$I36="男子ダブルス",$L36="ab"))</f>
        <v>0</v>
      </c>
      <c r="AD36" s="259" t="b">
        <f>OR(AND($D36="男",$D37="男",$E36="高校",$E37="高校",$I36="男子ダブルス",$L36="cde"),AND($D36="男",$D37="男",$E36="高校",$E37="中学以下",$I36="男子ダブルス",$L36="cde"),AND($D36="男",$D37="男",$E36="中学以下",$E37="高校",$I36="男子ダブルス",$L36="cde"))</f>
        <v>0</v>
      </c>
      <c r="AE36" s="259" t="b">
        <f>AND($D36="男",$D37="男",$E36="中学以下",$E37="中学以下",$I36="男子ダブルス",$L36="ab")</f>
        <v>0</v>
      </c>
      <c r="AF36" s="259" t="b">
        <f>AND($D36="男",$D37="男",$E36="中学以下",$E37="中学以下",$I36="男子ダブルス",$L36="cde")</f>
        <v>0</v>
      </c>
      <c r="AG36" s="259" t="b">
        <f>OR(AND($D36="女",$D37="女",$E36="一般",$E37="一般",$I36="女子ダブルス",$L36="a"),AND($D36="女",$D37="女",$E36="一般",$E37="高校",$I36="女子ダブルス",$L36="a"),AND($D36="女",$D37="女",$E36="一般",$E37="中学以下",$I36="女子ダブルス",$L36="a"),AND($D36="女",$D37="女",$E36="高校",$E37="一般",$I36="女子ダブルス",$L36="a"),AND($D36="女",$D37="女",$E36="中学以下",$E37="一般",$I36="女子ダブルス",$L36="a"))</f>
        <v>0</v>
      </c>
      <c r="AH36" s="259" t="b">
        <f>OR(AND($D36="女",$D37="女",$E36="一般",$E37="一般",$I36="女子ダブルス",$L36="bcde"),AND($D36="女",$D37="女",$E36="一般",$E37="高校",$I36="女子ダブルス",$L36="bcde"),AND($D36="女",$D37="女",$E36="一般",$E37="中学以下",$I36="女子ダブルス",$L36="bcde"),AND($D36="女",$D37="女",$E36="高校",$E37="一般",$I36="女子ダブルス",$L36="bcde"),AND($D36="女",$D37="女",$E36="中学以下",$E37="一般",$I36="女子ダブルス",$L36="bcde"))</f>
        <v>0</v>
      </c>
      <c r="AI36" s="259" t="b">
        <f>OR(AND($D36="女",$D37="女",$E36="高校",$E37="高校",$I36="女子ダブルス",$L36="a"),AND($D36="女",$D37="女",$E36="高校",$E37="中学以下",$I36="女子ダブルス",$L36="a"),AND($D36="女",$D37="女",$E36="中学以下",$E37="高校",$I36="女子ダブルス",$L36="a"))</f>
        <v>0</v>
      </c>
      <c r="AJ36" s="259" t="b">
        <f>OR(AND($D36="女",$D37="女",$E36="高校",$E37="高校",$I36="女子ダブルス",$L36="bcde"),AND($D36="女",$D37="女",$E36="高校",$E37="中学以下",$I36="女子ダブルス",$L36="bcde"),AND($D36="女",$D37="女",$E36="中学以下",$E37="高校",$I36="女子ダブルス",$L36="bcde"))</f>
        <v>0</v>
      </c>
      <c r="AK36" s="259" t="b">
        <f>AND($D36="女",$D37="女",$E36="中学以下",$E37="中学以下",$I36="女子ダブルス",$L36="a")</f>
        <v>0</v>
      </c>
      <c r="AL36" s="259" t="b">
        <f>AND($D36="女",$D37="女",$E36="中学以下",$E37="中学以下",$I36="女子ダブルス",$L36="bcde")</f>
        <v>0</v>
      </c>
      <c r="AM36" s="259" t="b">
        <f>OR(AND($D36="男",$D37="女",$E36="一般",$E37="一般",$I36="ミックスダブルス",$L36="i"),AND($D36="女",$D37="男",$E36="一般",$E37="一般",$I36="ミックスダブルス",$L36="i"),AND($D36="男",$D37="女",$E36="一般",$E37="高校",$I36="ミックスダブルス",$L36="i"),AND($D36="男",$D37="女",$E36="一般",$E37="中学以下",$I36="ミックスダブルス",$L36="i"),AND($D36="女",$D37="男",$E36="一般",$E37="高校",$I36="ミックスダブルス",$L36="i"),AND($D36="女",$D37="男",$E36="一般",$E37="中学以下",$I36="ミックスダブルス",$L36="i"),AND($D36="女",$D37="男",$E36="高校",$E37="一般",$I36="ミックスダブルス",$L36="i"),AND($D36="男",$D37="女",$E36="高校",$E37="一般",$I36="ミックスダブルス",$L36="i"),AND($D36="男",$D37="女",$E36="中学以下",$E37="一般",$I36="ミックスダブルス",$L36="i"),AND($D36="女",$D37="男",$E36="中学以下",$E37="一般",$I36="ミックスダブルス",$L36="i"))</f>
        <v>0</v>
      </c>
      <c r="AN36" s="259" t="b">
        <f>OR(AND($D36="男",$D37="女",$E36="高校",$E37="高校",$I36="ミックスダブルス",$L36="i"),AND($D36="女",$D37="男",$E36="高校",$E37="高校",$I36="ミックスダブルス",$L36="i"),AND($D36="女",$D37="男",$E36="中学以下",$E37="高校",$I36="ミックスダブルス",$L36="i"),AND($D36="男",$D37="女",$E36="高校",$E37="中学以下",$I36="ミックスダブルス",$L36="i"),AND($D36="男",$D37="女",$E36="中学以下",$E37="高校",$I36="ミックスダブルス",$L36="i"),AND($D36="女",$D37="男",$E36="高校",$E37="中学以下",$I36="ミックスダブルス",$L36="i"))</f>
        <v>0</v>
      </c>
      <c r="AO36" s="259" t="b">
        <f>OR(AND($D36="男",$D37="女",$E36="中学以下",$E37="中学以下",$I36="ミックスダブルス",$L36="i"),AND($D36="女",$D37="男",$E36="中学以下",$E37="中学以下",$I36="ミックスダブルス",$L36="i"))</f>
        <v>0</v>
      </c>
      <c r="AP36" s="259" t="b">
        <f>OR(AND($D36="男",$D37="女",$E36="一般",$E37="一般",$I36="ミックスダブルス",$L36="j"),AND($D36="女",$D37="男",$E36="一般",$E37="一般",$I36="ミックスダブルス",$L36="j"),AND($D36="男",$D37="女",$E36="一般",$E37="高校",$I36="ミックスダブルス",$L36="j"),AND($D36="男",$D37="女",$E36="一般",$E37="中学以下",$I36="ミックスダブルス",$L36="j"),AND($D36="女",$D37="男",$E36="一般",$E37="高校",$I36="ミックスダブルス",$L36="j"),AND($D36="女",$D37="男",$E36="一般",$E37="中学以下",$I36="ミックスダブルス",$L36="j"),AND($D36="女",$D37="男",$E36="高校",$E37="一般",$I36="ミックスダブルス",$L36="j"),AND($D36="男",$D37="女",$E36="高校",$E37="一般",$I36="ミックスダブルス",$L36="j"),AND($D36="男",$D37="女",$E36="中学以下",$E37="一般",$I36="ミックスダブルス",$L36="j"),AND($D36="女",$D37="男",$E36="中学以下",$E37="一般",$I36="ミックスダブルス",$L36="j"))</f>
        <v>0</v>
      </c>
      <c r="AQ36" s="259" t="b">
        <f>OR(AND($D36="男",$D37="女",$E36="高校",$E37="高校",$I36="ミックスダブルス",$L36="j"),AND($D36="女",$D37="男",$E36="高校",$E37="高校",$I36="ミックスダブルス",$L36="j"),AND($D36="女",$D37="男",$E36="中学以下",$E37="高校",$I36="ミックスダブルス",$L36="j"),AND($D36="男",$D37="女",$E36="高校",$E37="中学以下",$I36="ミックスダブルス",$L36="j"),AND($D36="男",$D37="女",$E36="中学以下",$E37="高校",$I36="ミックスダブルス",$L36="j"),AND($D36="女",$D37="男",$E36="高校",$E37="中学以下",$I36="ミックスダブルス",$L36="j"))</f>
        <v>0</v>
      </c>
      <c r="AR36" s="259" t="b">
        <f>OR(AND($D36="男",$D37="女",$E36="中学以下",$E37="中学以下",$I36="ミックスダブルス",$L36="j"),AND($D36="女",$D37="男",$E36="中学以下",$E37="中学以下",$I36="ミックスダブルス",$L36="j"))</f>
        <v>0</v>
      </c>
      <c r="AS36" s="259" t="b">
        <f>AND($D36="男",$D37="男",$E36="一般",$E37="一般",$I36="男子45ダブルス",$L36="")</f>
        <v>0</v>
      </c>
    </row>
    <row r="37" spans="1:45" ht="30" customHeight="1" thickBot="1">
      <c r="A37" s="371"/>
      <c r="B37" s="372"/>
      <c r="C37" s="372"/>
      <c r="D37" s="72"/>
      <c r="E37" s="99"/>
      <c r="F37" s="373"/>
      <c r="G37" s="373"/>
      <c r="H37" s="373"/>
      <c r="I37" s="319"/>
      <c r="J37" s="320"/>
      <c r="K37" s="321"/>
      <c r="L37" s="363"/>
      <c r="M37" s="79"/>
      <c r="N37" s="374" t="str">
        <f t="shared" si="14"/>
        <v/>
      </c>
      <c r="O37" s="372"/>
      <c r="P37" s="372"/>
      <c r="Q37" s="88"/>
      <c r="R37" s="373" t="str">
        <f t="shared" si="15"/>
        <v/>
      </c>
      <c r="S37" s="373"/>
      <c r="T37" s="373"/>
      <c r="U37" s="319"/>
      <c r="V37" s="320"/>
      <c r="W37" s="321"/>
      <c r="X37" s="363"/>
      <c r="Y37" s="56" t="str">
        <f t="shared" si="17"/>
        <v/>
      </c>
      <c r="Z37" s="95" t="b">
        <f t="shared" si="7"/>
        <v>0</v>
      </c>
      <c r="AA37" s="259"/>
      <c r="AB37" s="259"/>
      <c r="AC37" s="259"/>
      <c r="AD37" s="259"/>
      <c r="AE37" s="259"/>
      <c r="AF37" s="259"/>
      <c r="AG37" s="259"/>
      <c r="AH37" s="259"/>
      <c r="AI37" s="259"/>
      <c r="AJ37" s="259"/>
      <c r="AK37" s="259"/>
      <c r="AL37" s="259"/>
      <c r="AM37" s="259"/>
      <c r="AN37" s="259"/>
      <c r="AO37" s="259"/>
      <c r="AP37" s="259"/>
      <c r="AQ37" s="259"/>
      <c r="AR37" s="259"/>
      <c r="AS37" s="259"/>
    </row>
    <row r="38" spans="1:45" ht="30" customHeight="1" thickBot="1">
      <c r="A38" s="376"/>
      <c r="B38" s="377"/>
      <c r="C38" s="377"/>
      <c r="D38" s="71"/>
      <c r="E38" s="100"/>
      <c r="F38" s="367"/>
      <c r="G38" s="367"/>
      <c r="H38" s="367"/>
      <c r="I38" s="316"/>
      <c r="J38" s="317"/>
      <c r="K38" s="318"/>
      <c r="L38" s="375"/>
      <c r="M38" s="80"/>
      <c r="N38" s="364" t="str">
        <f t="shared" si="14"/>
        <v/>
      </c>
      <c r="O38" s="365"/>
      <c r="P38" s="366"/>
      <c r="Q38" s="87"/>
      <c r="R38" s="367" t="str">
        <f t="shared" si="15"/>
        <v/>
      </c>
      <c r="S38" s="367"/>
      <c r="T38" s="367"/>
      <c r="U38" s="316" t="str">
        <f t="shared" si="16"/>
        <v/>
      </c>
      <c r="V38" s="317"/>
      <c r="W38" s="318"/>
      <c r="X38" s="375" t="str">
        <f>IF(L38="","",L38)</f>
        <v/>
      </c>
      <c r="Y38" s="55" t="str">
        <f t="shared" si="17"/>
        <v/>
      </c>
      <c r="Z38" s="95" t="b">
        <f t="shared" si="7"/>
        <v>0</v>
      </c>
      <c r="AA38" s="259" t="b">
        <f>OR(AND($D38="男",$D39="男",$E38="一般",$E39="一般",$I38="男子ダブルス",$L38="ab"),AND($D38="男",$D39="男",$E38="一般",$E39="高校",$I38="男子ダブルス",$L38="ab"),AND($D38="男",$D39="男",$E38="一般",$E39="中学以下",$I38="男子ダブルス",$L38="ab"),AND($D38="男",$D39="男",$E38="高校",$E39="一般",$I38="男子ダブルス",$L38="ab"),AND($D38="男",$D39="男",$E38="中学以下",$E39="一般",$I38="男子ダブルス",$L38="ab"))</f>
        <v>0</v>
      </c>
      <c r="AB38" s="259" t="b">
        <f>OR(AND($D38="男",$D39="男",$E38="一般",$E39="一般",$I38="男子ダブルス",$L38="cde"),AND($D38="男",$D39="男",$E38="一般",$E39="高校",$I38="男子ダブルス",$L38="cde"),AND($D38="男",$D39="男",$E38="一般",$E39="中学以下",$I38="男子ダブルス",$L38="cde"),AND($D38="男",$D39="男",$E38="高校",$E39="一般",$I38="男子ダブルス",$L38="cde"),AND($D38="男",$D39="男",$E38="中学以下",$E39="一般",$I38="男子ダブルス",$L38="cde"))</f>
        <v>0</v>
      </c>
      <c r="AC38" s="259" t="b">
        <f>OR(AND($D38="男",$D39="男",$E38="高校",$E39="高校",$I38="男子ダブルス",$L38="ab"),AND($D38="男",$D39="男",$E38="高校",$E39="中学以下",$I38="男子ダブルス",$L38="ab"),AND($D38="男",$D39="男",$E38="中学以下",$E39="高校",$I38="男子ダブルス",$L38="ab"))</f>
        <v>0</v>
      </c>
      <c r="AD38" s="259" t="b">
        <f>OR(AND($D38="男",$D39="男",$E38="高校",$E39="高校",$I38="男子ダブルス",$L38="cde"),AND($D38="男",$D39="男",$E38="高校",$E39="中学以下",$I38="男子ダブルス",$L38="cde"),AND($D38="男",$D39="男",$E38="中学以下",$E39="高校",$I38="男子ダブルス",$L38="cde"))</f>
        <v>0</v>
      </c>
      <c r="AE38" s="259" t="b">
        <f>AND($D38="男",$D39="男",$E38="中学以下",$E39="中学以下",$I38="男子ダブルス",$L38="ab")</f>
        <v>0</v>
      </c>
      <c r="AF38" s="259" t="b">
        <f>AND($D38="男",$D39="男",$E38="中学以下",$E39="中学以下",$I38="男子ダブルス",$L38="cde")</f>
        <v>0</v>
      </c>
      <c r="AG38" s="259" t="b">
        <f>OR(AND($D38="女",$D39="女",$E38="一般",$E39="一般",$I38="女子ダブルス",$L38="a"),AND($D38="女",$D39="女",$E38="一般",$E39="高校",$I38="女子ダブルス",$L38="a"),AND($D38="女",$D39="女",$E38="一般",$E39="中学以下",$I38="女子ダブルス",$L38="a"),AND($D38="女",$D39="女",$E38="高校",$E39="一般",$I38="女子ダブルス",$L38="a"),AND($D38="女",$D39="女",$E38="中学以下",$E39="一般",$I38="女子ダブルス",$L38="a"))</f>
        <v>0</v>
      </c>
      <c r="AH38" s="259" t="b">
        <f>OR(AND($D38="女",$D39="女",$E38="一般",$E39="一般",$I38="女子ダブルス",$L38="bcde"),AND($D38="女",$D39="女",$E38="一般",$E39="高校",$I38="女子ダブルス",$L38="bcde"),AND($D38="女",$D39="女",$E38="一般",$E39="中学以下",$I38="女子ダブルス",$L38="bcde"),AND($D38="女",$D39="女",$E38="高校",$E39="一般",$I38="女子ダブルス",$L38="bcde"),AND($D38="女",$D39="女",$E38="中学以下",$E39="一般",$I38="女子ダブルス",$L38="bcde"))</f>
        <v>0</v>
      </c>
      <c r="AI38" s="259" t="b">
        <f>OR(AND($D38="女",$D39="女",$E38="高校",$E39="高校",$I38="女子ダブルス",$L38="a"),AND($D38="女",$D39="女",$E38="高校",$E39="中学以下",$I38="女子ダブルス",$L38="a"),AND($D38="女",$D39="女",$E38="中学以下",$E39="高校",$I38="女子ダブルス",$L38="a"))</f>
        <v>0</v>
      </c>
      <c r="AJ38" s="259" t="b">
        <f>OR(AND($D38="女",$D39="女",$E38="高校",$E39="高校",$I38="女子ダブルス",$L38="bcde"),AND($D38="女",$D39="女",$E38="高校",$E39="中学以下",$I38="女子ダブルス",$L38="bcde"),AND($D38="女",$D39="女",$E38="中学以下",$E39="高校",$I38="女子ダブルス",$L38="bcde"))</f>
        <v>0</v>
      </c>
      <c r="AK38" s="259" t="b">
        <f>AND($D38="女",$D39="女",$E38="中学以下",$E39="中学以下",$I38="女子ダブルス",$L38="a")</f>
        <v>0</v>
      </c>
      <c r="AL38" s="259" t="b">
        <f>AND($D38="女",$D39="女",$E38="中学以下",$E39="中学以下",$I38="女子ダブルス",$L38="bcde")</f>
        <v>0</v>
      </c>
      <c r="AM38" s="259" t="b">
        <f>OR(AND($D38="男",$D39="女",$E38="一般",$E39="一般",$I38="ミックスダブルス",$L38="i"),AND($D38="女",$D39="男",$E38="一般",$E39="一般",$I38="ミックスダブルス",$L38="i"),AND($D38="男",$D39="女",$E38="一般",$E39="高校",$I38="ミックスダブルス",$L38="i"),AND($D38="男",$D39="女",$E38="一般",$E39="中学以下",$I38="ミックスダブルス",$L38="i"),AND($D38="女",$D39="男",$E38="一般",$E39="高校",$I38="ミックスダブルス",$L38="i"),AND($D38="女",$D39="男",$E38="一般",$E39="中学以下",$I38="ミックスダブルス",$L38="i"),AND($D38="女",$D39="男",$E38="高校",$E39="一般",$I38="ミックスダブルス",$L38="i"),AND($D38="男",$D39="女",$E38="高校",$E39="一般",$I38="ミックスダブルス",$L38="i"),AND($D38="男",$D39="女",$E38="中学以下",$E39="一般",$I38="ミックスダブルス",$L38="i"),AND($D38="女",$D39="男",$E38="中学以下",$E39="一般",$I38="ミックスダブルス",$L38="i"))</f>
        <v>0</v>
      </c>
      <c r="AN38" s="259" t="b">
        <f>OR(AND($D38="男",$D39="女",$E38="高校",$E39="高校",$I38="ミックスダブルス",$L38="i"),AND($D38="女",$D39="男",$E38="高校",$E39="高校",$I38="ミックスダブルス",$L38="i"),AND($D38="女",$D39="男",$E38="中学以下",$E39="高校",$I38="ミックスダブルス",$L38="i"),AND($D38="男",$D39="女",$E38="高校",$E39="中学以下",$I38="ミックスダブルス",$L38="i"),AND($D38="男",$D39="女",$E38="中学以下",$E39="高校",$I38="ミックスダブルス",$L38="i"),AND($D38="女",$D39="男",$E38="高校",$E39="中学以下",$I38="ミックスダブルス",$L38="i"))</f>
        <v>0</v>
      </c>
      <c r="AO38" s="259" t="b">
        <f>OR(AND($D38="男",$D39="女",$E38="中学以下",$E39="中学以下",$I38="ミックスダブルス",$L38="i"),AND($D38="女",$D39="男",$E38="中学以下",$E39="中学以下",$I38="ミックスダブルス",$L38="i"))</f>
        <v>0</v>
      </c>
      <c r="AP38" s="259" t="b">
        <f>OR(AND($D38="男",$D39="女",$E38="一般",$E39="一般",$I38="ミックスダブルス",$L38="j"),AND($D38="女",$D39="男",$E38="一般",$E39="一般",$I38="ミックスダブルス",$L38="j"),AND($D38="男",$D39="女",$E38="一般",$E39="高校",$I38="ミックスダブルス",$L38="j"),AND($D38="男",$D39="女",$E38="一般",$E39="中学以下",$I38="ミックスダブルス",$L38="j"),AND($D38="女",$D39="男",$E38="一般",$E39="高校",$I38="ミックスダブルス",$L38="j"),AND($D38="女",$D39="男",$E38="一般",$E39="中学以下",$I38="ミックスダブルス",$L38="j"),AND($D38="女",$D39="男",$E38="高校",$E39="一般",$I38="ミックスダブルス",$L38="j"),AND($D38="男",$D39="女",$E38="高校",$E39="一般",$I38="ミックスダブルス",$L38="j"),AND($D38="男",$D39="女",$E38="中学以下",$E39="一般",$I38="ミックスダブルス",$L38="j"),AND($D38="女",$D39="男",$E38="中学以下",$E39="一般",$I38="ミックスダブルス",$L38="j"))</f>
        <v>0</v>
      </c>
      <c r="AQ38" s="259" t="b">
        <f>OR(AND($D38="男",$D39="女",$E38="高校",$E39="高校",$I38="ミックスダブルス",$L38="j"),AND($D38="女",$D39="男",$E38="高校",$E39="高校",$I38="ミックスダブルス",$L38="j"),AND($D38="女",$D39="男",$E38="中学以下",$E39="高校",$I38="ミックスダブルス",$L38="j"),AND($D38="男",$D39="女",$E38="高校",$E39="中学以下",$I38="ミックスダブルス",$L38="j"),AND($D38="男",$D39="女",$E38="中学以下",$E39="高校",$I38="ミックスダブルス",$L38="j"),AND($D38="女",$D39="男",$E38="高校",$E39="中学以下",$I38="ミックスダブルス",$L38="j"))</f>
        <v>0</v>
      </c>
      <c r="AR38" s="259" t="b">
        <f>OR(AND($D38="男",$D39="女",$E38="中学以下",$E39="中学以下",$I38="ミックスダブルス",$L38="j"),AND($D38="女",$D39="男",$E38="中学以下",$E39="中学以下",$I38="ミックスダブルス",$L38="j"))</f>
        <v>0</v>
      </c>
      <c r="AS38" s="259" t="b">
        <f>AND($D38="男",$D39="男",$E38="一般",$E39="一般",$I38="男子45ダブルス",$L38="")</f>
        <v>0</v>
      </c>
    </row>
    <row r="39" spans="1:45" ht="30" customHeight="1" thickBot="1">
      <c r="A39" s="371"/>
      <c r="B39" s="372"/>
      <c r="C39" s="372"/>
      <c r="D39" s="72"/>
      <c r="E39" s="99"/>
      <c r="F39" s="373"/>
      <c r="G39" s="373"/>
      <c r="H39" s="373"/>
      <c r="I39" s="319"/>
      <c r="J39" s="320"/>
      <c r="K39" s="321"/>
      <c r="L39" s="363"/>
      <c r="M39" s="79"/>
      <c r="N39" s="374" t="str">
        <f t="shared" si="14"/>
        <v/>
      </c>
      <c r="O39" s="372"/>
      <c r="P39" s="372"/>
      <c r="Q39" s="88"/>
      <c r="R39" s="373" t="str">
        <f t="shared" si="15"/>
        <v/>
      </c>
      <c r="S39" s="373"/>
      <c r="T39" s="373"/>
      <c r="U39" s="319"/>
      <c r="V39" s="320"/>
      <c r="W39" s="321"/>
      <c r="X39" s="363"/>
      <c r="Y39" s="56" t="str">
        <f t="shared" si="17"/>
        <v/>
      </c>
      <c r="Z39" s="95" t="b">
        <f t="shared" si="7"/>
        <v>0</v>
      </c>
      <c r="AA39" s="259"/>
      <c r="AB39" s="259"/>
      <c r="AC39" s="259"/>
      <c r="AD39" s="259"/>
      <c r="AE39" s="259"/>
      <c r="AF39" s="259"/>
      <c r="AG39" s="259"/>
      <c r="AH39" s="259"/>
      <c r="AI39" s="259"/>
      <c r="AJ39" s="259"/>
      <c r="AK39" s="259"/>
      <c r="AL39" s="259"/>
      <c r="AM39" s="259"/>
      <c r="AN39" s="259"/>
      <c r="AO39" s="259"/>
      <c r="AP39" s="259"/>
      <c r="AQ39" s="259"/>
      <c r="AR39" s="259"/>
      <c r="AS39" s="259"/>
    </row>
    <row r="40" spans="1:45" ht="30" customHeight="1" thickBot="1">
      <c r="A40" s="376"/>
      <c r="B40" s="377"/>
      <c r="C40" s="377"/>
      <c r="D40" s="71"/>
      <c r="E40" s="100"/>
      <c r="F40" s="367"/>
      <c r="G40" s="367"/>
      <c r="H40" s="367"/>
      <c r="I40" s="316"/>
      <c r="J40" s="317"/>
      <c r="K40" s="318"/>
      <c r="L40" s="375"/>
      <c r="M40" s="80"/>
      <c r="N40" s="364" t="str">
        <f t="shared" si="14"/>
        <v/>
      </c>
      <c r="O40" s="365"/>
      <c r="P40" s="366"/>
      <c r="Q40" s="87"/>
      <c r="R40" s="367" t="str">
        <f t="shared" si="15"/>
        <v/>
      </c>
      <c r="S40" s="367"/>
      <c r="T40" s="367"/>
      <c r="U40" s="316" t="str">
        <f t="shared" si="16"/>
        <v/>
      </c>
      <c r="V40" s="317"/>
      <c r="W40" s="318"/>
      <c r="X40" s="375" t="str">
        <f>IF(L40="","",L40)</f>
        <v/>
      </c>
      <c r="Y40" s="55" t="str">
        <f t="shared" si="17"/>
        <v/>
      </c>
      <c r="Z40" s="95" t="b">
        <f t="shared" si="7"/>
        <v>0</v>
      </c>
      <c r="AA40" s="259" t="b">
        <f>OR(AND($D40="男",$D41="男",$E40="一般",$E41="一般",$I40="男子ダブルス",$L40="ab"),AND($D40="男",$D41="男",$E40="一般",$E41="高校",$I40="男子ダブルス",$L40="ab"),AND($D40="男",$D41="男",$E40="一般",$E41="中学以下",$I40="男子ダブルス",$L40="ab"),AND($D40="男",$D41="男",$E40="高校",$E41="一般",$I40="男子ダブルス",$L40="ab"),AND($D40="男",$D41="男",$E40="中学以下",$E41="一般",$I40="男子ダブルス",$L40="ab"))</f>
        <v>0</v>
      </c>
      <c r="AB40" s="259" t="b">
        <f>OR(AND($D40="男",$D41="男",$E40="一般",$E41="一般",$I40="男子ダブルス",$L40="cde"),AND($D40="男",$D41="男",$E40="一般",$E41="高校",$I40="男子ダブルス",$L40="cde"),AND($D40="男",$D41="男",$E40="一般",$E41="中学以下",$I40="男子ダブルス",$L40="cde"),AND($D40="男",$D41="男",$E40="高校",$E41="一般",$I40="男子ダブルス",$L40="cde"),AND($D40="男",$D41="男",$E40="中学以下",$E41="一般",$I40="男子ダブルス",$L40="cde"))</f>
        <v>0</v>
      </c>
      <c r="AC40" s="259" t="b">
        <f>OR(AND($D40="男",$D41="男",$E40="高校",$E41="高校",$I40="男子ダブルス",$L40="ab"),AND($D40="男",$D41="男",$E40="高校",$E41="中学以下",$I40="男子ダブルス",$L40="ab"),AND($D40="男",$D41="男",$E40="中学以下",$E41="高校",$I40="男子ダブルス",$L40="ab"))</f>
        <v>0</v>
      </c>
      <c r="AD40" s="259" t="b">
        <f>OR(AND($D40="男",$D41="男",$E40="高校",$E41="高校",$I40="男子ダブルス",$L40="cde"),AND($D40="男",$D41="男",$E40="高校",$E41="中学以下",$I40="男子ダブルス",$L40="cde"),AND($D40="男",$D41="男",$E40="中学以下",$E41="高校",$I40="男子ダブルス",$L40="cde"))</f>
        <v>0</v>
      </c>
      <c r="AE40" s="259" t="b">
        <f>AND($D40="男",$D41="男",$E40="中学以下",$E41="中学以下",$I40="男子ダブルス",$L40="ab")</f>
        <v>0</v>
      </c>
      <c r="AF40" s="259" t="b">
        <f>AND($D40="男",$D41="男",$E40="中学以下",$E41="中学以下",$I40="男子ダブルス",$L40="cde")</f>
        <v>0</v>
      </c>
      <c r="AG40" s="259" t="b">
        <f>OR(AND($D40="女",$D41="女",$E40="一般",$E41="一般",$I40="女子ダブルス",$L40="a"),AND($D40="女",$D41="女",$E40="一般",$E41="高校",$I40="女子ダブルス",$L40="a"),AND($D40="女",$D41="女",$E40="一般",$E41="中学以下",$I40="女子ダブルス",$L40="a"),AND($D40="女",$D41="女",$E40="高校",$E41="一般",$I40="女子ダブルス",$L40="a"),AND($D40="女",$D41="女",$E40="中学以下",$E41="一般",$I40="女子ダブルス",$L40="a"))</f>
        <v>0</v>
      </c>
      <c r="AH40" s="259" t="b">
        <f>OR(AND($D40="女",$D41="女",$E40="一般",$E41="一般",$I40="女子ダブルス",$L40="bcde"),AND($D40="女",$D41="女",$E40="一般",$E41="高校",$I40="女子ダブルス",$L40="bcde"),AND($D40="女",$D41="女",$E40="一般",$E41="中学以下",$I40="女子ダブルス",$L40="bcde"),AND($D40="女",$D41="女",$E40="高校",$E41="一般",$I40="女子ダブルス",$L40="bcde"),AND($D40="女",$D41="女",$E40="中学以下",$E41="一般",$I40="女子ダブルス",$L40="bcde"))</f>
        <v>0</v>
      </c>
      <c r="AI40" s="259" t="b">
        <f>OR(AND($D40="女",$D41="女",$E40="高校",$E41="高校",$I40="女子ダブルス",$L40="a"),AND($D40="女",$D41="女",$E40="高校",$E41="中学以下",$I40="女子ダブルス",$L40="a"),AND($D40="女",$D41="女",$E40="中学以下",$E41="高校",$I40="女子ダブルス",$L40="a"))</f>
        <v>0</v>
      </c>
      <c r="AJ40" s="259" t="b">
        <f>OR(AND($D40="女",$D41="女",$E40="高校",$E41="高校",$I40="女子ダブルス",$L40="bcde"),AND($D40="女",$D41="女",$E40="高校",$E41="中学以下",$I40="女子ダブルス",$L40="bcde"),AND($D40="女",$D41="女",$E40="中学以下",$E41="高校",$I40="女子ダブルス",$L40="bcde"))</f>
        <v>0</v>
      </c>
      <c r="AK40" s="259" t="b">
        <f>AND($D40="女",$D41="女",$E40="中学以下",$E41="中学以下",$I40="女子ダブルス",$L40="a")</f>
        <v>0</v>
      </c>
      <c r="AL40" s="259" t="b">
        <f>AND($D40="女",$D41="女",$E40="中学以下",$E41="中学以下",$I40="女子ダブルス",$L40="bcde")</f>
        <v>0</v>
      </c>
      <c r="AM40" s="259" t="b">
        <f>OR(AND($D40="男",$D41="女",$E40="一般",$E41="一般",$I40="ミックスダブルス",$L40="i"),AND($D40="女",$D41="男",$E40="一般",$E41="一般",$I40="ミックスダブルス",$L40="i"),AND($D40="男",$D41="女",$E40="一般",$E41="高校",$I40="ミックスダブルス",$L40="i"),AND($D40="男",$D41="女",$E40="一般",$E41="中学以下",$I40="ミックスダブルス",$L40="i"),AND($D40="女",$D41="男",$E40="一般",$E41="高校",$I40="ミックスダブルス",$L40="i"),AND($D40="女",$D41="男",$E40="一般",$E41="中学以下",$I40="ミックスダブルス",$L40="i"),AND($D40="女",$D41="男",$E40="高校",$E41="一般",$I40="ミックスダブルス",$L40="i"),AND($D40="男",$D41="女",$E40="高校",$E41="一般",$I40="ミックスダブルス",$L40="i"),AND($D40="男",$D41="女",$E40="中学以下",$E41="一般",$I40="ミックスダブルス",$L40="i"),AND($D40="女",$D41="男",$E40="中学以下",$E41="一般",$I40="ミックスダブルス",$L40="i"))</f>
        <v>0</v>
      </c>
      <c r="AN40" s="259" t="b">
        <f>OR(AND($D40="男",$D41="女",$E40="高校",$E41="高校",$I40="ミックスダブルス",$L40="i"),AND($D40="女",$D41="男",$E40="高校",$E41="高校",$I40="ミックスダブルス",$L40="i"),AND($D40="女",$D41="男",$E40="中学以下",$E41="高校",$I40="ミックスダブルス",$L40="i"),AND($D40="男",$D41="女",$E40="高校",$E41="中学以下",$I40="ミックスダブルス",$L40="i"),AND($D40="男",$D41="女",$E40="中学以下",$E41="高校",$I40="ミックスダブルス",$L40="i"),AND($D40="女",$D41="男",$E40="高校",$E41="中学以下",$I40="ミックスダブルス",$L40="i"))</f>
        <v>0</v>
      </c>
      <c r="AO40" s="259" t="b">
        <f>OR(AND($D40="男",$D41="女",$E40="中学以下",$E41="中学以下",$I40="ミックスダブルス",$L40="i"),AND($D40="女",$D41="男",$E40="中学以下",$E41="中学以下",$I40="ミックスダブルス",$L40="i"))</f>
        <v>0</v>
      </c>
      <c r="AP40" s="259" t="b">
        <f>OR(AND($D40="男",$D41="女",$E40="一般",$E41="一般",$I40="ミックスダブルス",$L40="j"),AND($D40="女",$D41="男",$E40="一般",$E41="一般",$I40="ミックスダブルス",$L40="j"),AND($D40="男",$D41="女",$E40="一般",$E41="高校",$I40="ミックスダブルス",$L40="j"),AND($D40="男",$D41="女",$E40="一般",$E41="中学以下",$I40="ミックスダブルス",$L40="j"),AND($D40="女",$D41="男",$E40="一般",$E41="高校",$I40="ミックスダブルス",$L40="j"),AND($D40="女",$D41="男",$E40="一般",$E41="中学以下",$I40="ミックスダブルス",$L40="j"),AND($D40="女",$D41="男",$E40="高校",$E41="一般",$I40="ミックスダブルス",$L40="j"),AND($D40="男",$D41="女",$E40="高校",$E41="一般",$I40="ミックスダブルス",$L40="j"),AND($D40="男",$D41="女",$E40="中学以下",$E41="一般",$I40="ミックスダブルス",$L40="j"),AND($D40="女",$D41="男",$E40="中学以下",$E41="一般",$I40="ミックスダブルス",$L40="j"))</f>
        <v>0</v>
      </c>
      <c r="AQ40" s="259" t="b">
        <f>OR(AND($D40="男",$D41="女",$E40="高校",$E41="高校",$I40="ミックスダブルス",$L40="j"),AND($D40="女",$D41="男",$E40="高校",$E41="高校",$I40="ミックスダブルス",$L40="j"),AND($D40="女",$D41="男",$E40="中学以下",$E41="高校",$I40="ミックスダブルス",$L40="j"),AND($D40="男",$D41="女",$E40="高校",$E41="中学以下",$I40="ミックスダブルス",$L40="j"),AND($D40="男",$D41="女",$E40="中学以下",$E41="高校",$I40="ミックスダブルス",$L40="j"),AND($D40="女",$D41="男",$E40="高校",$E41="中学以下",$I40="ミックスダブルス",$L40="j"))</f>
        <v>0</v>
      </c>
      <c r="AR40" s="259" t="b">
        <f>OR(AND($D40="男",$D41="女",$E40="中学以下",$E41="中学以下",$I40="ミックスダブルス",$L40="j"),AND($D40="女",$D41="男",$E40="中学以下",$E41="中学以下",$I40="ミックスダブルス",$L40="j"))</f>
        <v>0</v>
      </c>
      <c r="AS40" s="259" t="b">
        <f>AND($D40="男",$D41="男",$E40="一般",$E41="一般",$I40="男子45ダブルス",$L40="")</f>
        <v>0</v>
      </c>
    </row>
    <row r="41" spans="1:45" ht="30" customHeight="1" thickBot="1">
      <c r="A41" s="371"/>
      <c r="B41" s="372"/>
      <c r="C41" s="372"/>
      <c r="D41" s="72"/>
      <c r="E41" s="99"/>
      <c r="F41" s="373"/>
      <c r="G41" s="373"/>
      <c r="H41" s="373"/>
      <c r="I41" s="319"/>
      <c r="J41" s="320"/>
      <c r="K41" s="321"/>
      <c r="L41" s="363"/>
      <c r="M41" s="79"/>
      <c r="N41" s="374" t="str">
        <f t="shared" si="14"/>
        <v/>
      </c>
      <c r="O41" s="372"/>
      <c r="P41" s="372"/>
      <c r="Q41" s="88"/>
      <c r="R41" s="373" t="str">
        <f t="shared" si="15"/>
        <v/>
      </c>
      <c r="S41" s="373"/>
      <c r="T41" s="373"/>
      <c r="U41" s="319"/>
      <c r="V41" s="320"/>
      <c r="W41" s="321"/>
      <c r="X41" s="363"/>
      <c r="Y41" s="56" t="str">
        <f t="shared" si="17"/>
        <v/>
      </c>
      <c r="Z41" s="95" t="b">
        <f t="shared" si="7"/>
        <v>0</v>
      </c>
      <c r="AA41" s="259"/>
      <c r="AB41" s="259"/>
      <c r="AC41" s="259"/>
      <c r="AD41" s="259"/>
      <c r="AE41" s="259"/>
      <c r="AF41" s="259"/>
      <c r="AG41" s="259"/>
      <c r="AH41" s="259"/>
      <c r="AI41" s="259"/>
      <c r="AJ41" s="259"/>
      <c r="AK41" s="259"/>
      <c r="AL41" s="259"/>
      <c r="AM41" s="259"/>
      <c r="AN41" s="259"/>
      <c r="AO41" s="259"/>
      <c r="AP41" s="259"/>
      <c r="AQ41" s="259"/>
      <c r="AR41" s="259"/>
      <c r="AS41" s="259"/>
    </row>
    <row r="42" spans="1:45" ht="30" customHeight="1" thickBot="1">
      <c r="A42" s="376"/>
      <c r="B42" s="377"/>
      <c r="C42" s="377"/>
      <c r="D42" s="71"/>
      <c r="E42" s="100"/>
      <c r="F42" s="367"/>
      <c r="G42" s="367"/>
      <c r="H42" s="367"/>
      <c r="I42" s="316"/>
      <c r="J42" s="317"/>
      <c r="K42" s="318"/>
      <c r="L42" s="375"/>
      <c r="M42" s="80"/>
      <c r="N42" s="364" t="str">
        <f t="shared" si="14"/>
        <v/>
      </c>
      <c r="O42" s="365"/>
      <c r="P42" s="366"/>
      <c r="Q42" s="87"/>
      <c r="R42" s="367" t="str">
        <f t="shared" si="15"/>
        <v/>
      </c>
      <c r="S42" s="367"/>
      <c r="T42" s="367"/>
      <c r="U42" s="316" t="str">
        <f t="shared" si="16"/>
        <v/>
      </c>
      <c r="V42" s="317"/>
      <c r="W42" s="318"/>
      <c r="X42" s="375" t="str">
        <f>IF(L42="","",L42)</f>
        <v/>
      </c>
      <c r="Y42" s="55" t="str">
        <f t="shared" si="17"/>
        <v/>
      </c>
      <c r="Z42" s="95" t="b">
        <f t="shared" si="7"/>
        <v>0</v>
      </c>
      <c r="AA42" s="259" t="b">
        <f>OR(AND($D42="男",$D43="男",$E42="一般",$E43="一般",$I42="男子ダブルス",$L42="ab"),AND($D42="男",$D43="男",$E42="一般",$E43="高校",$I42="男子ダブルス",$L42="ab"),AND($D42="男",$D43="男",$E42="一般",$E43="中学以下",$I42="男子ダブルス",$L42="ab"),AND($D42="男",$D43="男",$E42="高校",$E43="一般",$I42="男子ダブルス",$L42="ab"),AND($D42="男",$D43="男",$E42="中学以下",$E43="一般",$I42="男子ダブルス",$L42="ab"))</f>
        <v>0</v>
      </c>
      <c r="AB42" s="259" t="b">
        <f>OR(AND($D42="男",$D43="男",$E42="一般",$E43="一般",$I42="男子ダブルス",$L42="cde"),AND($D42="男",$D43="男",$E42="一般",$E43="高校",$I42="男子ダブルス",$L42="cde"),AND($D42="男",$D43="男",$E42="一般",$E43="中学以下",$I42="男子ダブルス",$L42="cde"),AND($D42="男",$D43="男",$E42="高校",$E43="一般",$I42="男子ダブルス",$L42="cde"),AND($D42="男",$D43="男",$E42="中学以下",$E43="一般",$I42="男子ダブルス",$L42="cde"))</f>
        <v>0</v>
      </c>
      <c r="AC42" s="259" t="b">
        <f>OR(AND($D42="男",$D43="男",$E42="高校",$E43="高校",$I42="男子ダブルス",$L42="ab"),AND($D42="男",$D43="男",$E42="高校",$E43="中学以下",$I42="男子ダブルス",$L42="ab"),AND($D42="男",$D43="男",$E42="中学以下",$E43="高校",$I42="男子ダブルス",$L42="ab"))</f>
        <v>0</v>
      </c>
      <c r="AD42" s="259" t="b">
        <f>OR(AND($D42="男",$D43="男",$E42="高校",$E43="高校",$I42="男子ダブルス",$L42="cde"),AND($D42="男",$D43="男",$E42="高校",$E43="中学以下",$I42="男子ダブルス",$L42="cde"),AND($D42="男",$D43="男",$E42="中学以下",$E43="高校",$I42="男子ダブルス",$L42="cde"))</f>
        <v>0</v>
      </c>
      <c r="AE42" s="259" t="b">
        <f>AND($D42="男",$D43="男",$E42="中学以下",$E43="中学以下",$I42="男子ダブルス",$L42="ab")</f>
        <v>0</v>
      </c>
      <c r="AF42" s="259" t="b">
        <f>AND($D42="男",$D43="男",$E42="中学以下",$E43="中学以下",$I42="男子ダブルス",$L42="cde")</f>
        <v>0</v>
      </c>
      <c r="AG42" s="259" t="b">
        <f>OR(AND($D42="女",$D43="女",$E42="一般",$E43="一般",$I42="女子ダブルス",$L42="a"),AND($D42="女",$D43="女",$E42="一般",$E43="高校",$I42="女子ダブルス",$L42="a"),AND($D42="女",$D43="女",$E42="一般",$E43="中学以下",$I42="女子ダブルス",$L42="a"),AND($D42="女",$D43="女",$E42="高校",$E43="一般",$I42="女子ダブルス",$L42="a"),AND($D42="女",$D43="女",$E42="中学以下",$E43="一般",$I42="女子ダブルス",$L42="a"))</f>
        <v>0</v>
      </c>
      <c r="AH42" s="259" t="b">
        <f>OR(AND($D42="女",$D43="女",$E42="一般",$E43="一般",$I42="女子ダブルス",$L42="bcde"),AND($D42="女",$D43="女",$E42="一般",$E43="高校",$I42="女子ダブルス",$L42="bcde"),AND($D42="女",$D43="女",$E42="一般",$E43="中学以下",$I42="女子ダブルス",$L42="bcde"),AND($D42="女",$D43="女",$E42="高校",$E43="一般",$I42="女子ダブルス",$L42="bcde"),AND($D42="女",$D43="女",$E42="中学以下",$E43="一般",$I42="女子ダブルス",$L42="bcde"))</f>
        <v>0</v>
      </c>
      <c r="AI42" s="259" t="b">
        <f>OR(AND($D42="女",$D43="女",$E42="高校",$E43="高校",$I42="女子ダブルス",$L42="a"),AND($D42="女",$D43="女",$E42="高校",$E43="中学以下",$I42="女子ダブルス",$L42="a"),AND($D42="女",$D43="女",$E42="中学以下",$E43="高校",$I42="女子ダブルス",$L42="a"))</f>
        <v>0</v>
      </c>
      <c r="AJ42" s="259" t="b">
        <f>OR(AND($D42="女",$D43="女",$E42="高校",$E43="高校",$I42="女子ダブルス",$L42="bcde"),AND($D42="女",$D43="女",$E42="高校",$E43="中学以下",$I42="女子ダブルス",$L42="bcde"),AND($D42="女",$D43="女",$E42="中学以下",$E43="高校",$I42="女子ダブルス",$L42="bcde"))</f>
        <v>0</v>
      </c>
      <c r="AK42" s="259" t="b">
        <f>AND($D42="女",$D43="女",$E42="中学以下",$E43="中学以下",$I42="女子ダブルス",$L42="a")</f>
        <v>0</v>
      </c>
      <c r="AL42" s="259" t="b">
        <f>AND($D42="女",$D43="女",$E42="中学以下",$E43="中学以下",$I42="女子ダブルス",$L42="bcde")</f>
        <v>0</v>
      </c>
      <c r="AM42" s="259" t="b">
        <f>OR(AND($D42="男",$D43="女",$E42="一般",$E43="一般",$I42="ミックスダブルス",$L42="i"),AND($D42="女",$D43="男",$E42="一般",$E43="一般",$I42="ミックスダブルス",$L42="i"),AND($D42="男",$D43="女",$E42="一般",$E43="高校",$I42="ミックスダブルス",$L42="i"),AND($D42="男",$D43="女",$E42="一般",$E43="中学以下",$I42="ミックスダブルス",$L42="i"),AND($D42="女",$D43="男",$E42="一般",$E43="高校",$I42="ミックスダブルス",$L42="i"),AND($D42="女",$D43="男",$E42="一般",$E43="中学以下",$I42="ミックスダブルス",$L42="i"),AND($D42="女",$D43="男",$E42="高校",$E43="一般",$I42="ミックスダブルス",$L42="i"),AND($D42="男",$D43="女",$E42="高校",$E43="一般",$I42="ミックスダブルス",$L42="i"),AND($D42="男",$D43="女",$E42="中学以下",$E43="一般",$I42="ミックスダブルス",$L42="i"),AND($D42="女",$D43="男",$E42="中学以下",$E43="一般",$I42="ミックスダブルス",$L42="i"))</f>
        <v>0</v>
      </c>
      <c r="AN42" s="259" t="b">
        <f>OR(AND($D42="男",$D43="女",$E42="高校",$E43="高校",$I42="ミックスダブルス",$L42="i"),AND($D42="女",$D43="男",$E42="高校",$E43="高校",$I42="ミックスダブルス",$L42="i"),AND($D42="女",$D43="男",$E42="中学以下",$E43="高校",$I42="ミックスダブルス",$L42="i"),AND($D42="男",$D43="女",$E42="高校",$E43="中学以下",$I42="ミックスダブルス",$L42="i"),AND($D42="男",$D43="女",$E42="中学以下",$E43="高校",$I42="ミックスダブルス",$L42="i"),AND($D42="女",$D43="男",$E42="高校",$E43="中学以下",$I42="ミックスダブルス",$L42="i"))</f>
        <v>0</v>
      </c>
      <c r="AO42" s="259" t="b">
        <f>OR(AND($D42="男",$D43="女",$E42="中学以下",$E43="中学以下",$I42="ミックスダブルス",$L42="i"),AND($D42="女",$D43="男",$E42="中学以下",$E43="中学以下",$I42="ミックスダブルス",$L42="i"))</f>
        <v>0</v>
      </c>
      <c r="AP42" s="259" t="b">
        <f>OR(AND($D42="男",$D43="女",$E42="一般",$E43="一般",$I42="ミックスダブルス",$L42="j"),AND($D42="女",$D43="男",$E42="一般",$E43="一般",$I42="ミックスダブルス",$L42="j"),AND($D42="男",$D43="女",$E42="一般",$E43="高校",$I42="ミックスダブルス",$L42="j"),AND($D42="男",$D43="女",$E42="一般",$E43="中学以下",$I42="ミックスダブルス",$L42="j"),AND($D42="女",$D43="男",$E42="一般",$E43="高校",$I42="ミックスダブルス",$L42="j"),AND($D42="女",$D43="男",$E42="一般",$E43="中学以下",$I42="ミックスダブルス",$L42="j"),AND($D42="女",$D43="男",$E42="高校",$E43="一般",$I42="ミックスダブルス",$L42="j"),AND($D42="男",$D43="女",$E42="高校",$E43="一般",$I42="ミックスダブルス",$L42="j"),AND($D42="男",$D43="女",$E42="中学以下",$E43="一般",$I42="ミックスダブルス",$L42="j"),AND($D42="女",$D43="男",$E42="中学以下",$E43="一般",$I42="ミックスダブルス",$L42="j"))</f>
        <v>0</v>
      </c>
      <c r="AQ42" s="259" t="b">
        <f>OR(AND($D42="男",$D43="女",$E42="高校",$E43="高校",$I42="ミックスダブルス",$L42="j"),AND($D42="女",$D43="男",$E42="高校",$E43="高校",$I42="ミックスダブルス",$L42="j"),AND($D42="女",$D43="男",$E42="中学以下",$E43="高校",$I42="ミックスダブルス",$L42="j"),AND($D42="男",$D43="女",$E42="高校",$E43="中学以下",$I42="ミックスダブルス",$L42="j"),AND($D42="男",$D43="女",$E42="中学以下",$E43="高校",$I42="ミックスダブルス",$L42="j"),AND($D42="女",$D43="男",$E42="高校",$E43="中学以下",$I42="ミックスダブルス",$L42="j"))</f>
        <v>0</v>
      </c>
      <c r="AR42" s="259" t="b">
        <f>OR(AND($D42="男",$D43="女",$E42="中学以下",$E43="中学以下",$I42="ミックスダブルス",$L42="j"),AND($D42="女",$D43="男",$E42="中学以下",$E43="中学以下",$I42="ミックスダブルス",$L42="j"))</f>
        <v>0</v>
      </c>
      <c r="AS42" s="259" t="b">
        <f>AND($D42="男",$D43="男",$E42="一般",$E43="一般",$I42="男子45ダブルス",$L42="")</f>
        <v>0</v>
      </c>
    </row>
    <row r="43" spans="1:45" ht="30" customHeight="1" thickBot="1">
      <c r="A43" s="371"/>
      <c r="B43" s="372"/>
      <c r="C43" s="372"/>
      <c r="D43" s="72"/>
      <c r="E43" s="99"/>
      <c r="F43" s="373"/>
      <c r="G43" s="373"/>
      <c r="H43" s="373"/>
      <c r="I43" s="319"/>
      <c r="J43" s="320"/>
      <c r="K43" s="321"/>
      <c r="L43" s="363"/>
      <c r="M43" s="79"/>
      <c r="N43" s="374" t="str">
        <f t="shared" si="14"/>
        <v/>
      </c>
      <c r="O43" s="372"/>
      <c r="P43" s="372"/>
      <c r="Q43" s="88"/>
      <c r="R43" s="373" t="str">
        <f t="shared" si="15"/>
        <v/>
      </c>
      <c r="S43" s="373"/>
      <c r="T43" s="373"/>
      <c r="U43" s="319"/>
      <c r="V43" s="320"/>
      <c r="W43" s="321"/>
      <c r="X43" s="363"/>
      <c r="Y43" s="56" t="str">
        <f t="shared" si="17"/>
        <v/>
      </c>
      <c r="Z43" s="95" t="b">
        <f t="shared" si="7"/>
        <v>0</v>
      </c>
      <c r="AA43" s="259"/>
      <c r="AB43" s="259"/>
      <c r="AC43" s="259"/>
      <c r="AD43" s="259"/>
      <c r="AE43" s="259"/>
      <c r="AF43" s="259"/>
      <c r="AG43" s="259"/>
      <c r="AH43" s="259"/>
      <c r="AI43" s="259"/>
      <c r="AJ43" s="259"/>
      <c r="AK43" s="259"/>
      <c r="AL43" s="259"/>
      <c r="AM43" s="259"/>
      <c r="AN43" s="259"/>
      <c r="AO43" s="259"/>
      <c r="AP43" s="259"/>
      <c r="AQ43" s="259"/>
      <c r="AR43" s="259"/>
      <c r="AS43" s="259"/>
    </row>
    <row r="44" spans="1:45" ht="30" customHeight="1" thickBot="1">
      <c r="A44" s="376"/>
      <c r="B44" s="377"/>
      <c r="C44" s="377"/>
      <c r="D44" s="71"/>
      <c r="E44" s="100"/>
      <c r="F44" s="367"/>
      <c r="G44" s="367"/>
      <c r="H44" s="367"/>
      <c r="I44" s="316"/>
      <c r="J44" s="317"/>
      <c r="K44" s="318"/>
      <c r="L44" s="375"/>
      <c r="M44" s="80"/>
      <c r="N44" s="364" t="str">
        <f t="shared" si="14"/>
        <v/>
      </c>
      <c r="O44" s="365"/>
      <c r="P44" s="366"/>
      <c r="Q44" s="87"/>
      <c r="R44" s="367" t="str">
        <f t="shared" si="15"/>
        <v/>
      </c>
      <c r="S44" s="367"/>
      <c r="T44" s="367"/>
      <c r="U44" s="316" t="str">
        <f t="shared" si="16"/>
        <v/>
      </c>
      <c r="V44" s="317"/>
      <c r="W44" s="318"/>
      <c r="X44" s="375" t="str">
        <f>IF(L44="","",L44)</f>
        <v/>
      </c>
      <c r="Y44" s="55" t="str">
        <f t="shared" si="17"/>
        <v/>
      </c>
      <c r="Z44" s="95" t="b">
        <f t="shared" si="7"/>
        <v>0</v>
      </c>
      <c r="AA44" s="259" t="b">
        <f>OR(AND($D44="男",$D45="男",$E44="一般",$E45="一般",$I44="男子ダブルス",$L44="ab"),AND($D44="男",$D45="男",$E44="一般",$E45="高校",$I44="男子ダブルス",$L44="ab"),AND($D44="男",$D45="男",$E44="一般",$E45="中学以下",$I44="男子ダブルス",$L44="ab"),AND($D44="男",$D45="男",$E44="高校",$E45="一般",$I44="男子ダブルス",$L44="ab"),AND($D44="男",$D45="男",$E44="中学以下",$E45="一般",$I44="男子ダブルス",$L44="ab"))</f>
        <v>0</v>
      </c>
      <c r="AB44" s="259" t="b">
        <f>OR(AND($D44="男",$D45="男",$E44="一般",$E45="一般",$I44="男子ダブルス",$L44="cde"),AND($D44="男",$D45="男",$E44="一般",$E45="高校",$I44="男子ダブルス",$L44="cde"),AND($D44="男",$D45="男",$E44="一般",$E45="中学以下",$I44="男子ダブルス",$L44="cde"),AND($D44="男",$D45="男",$E44="高校",$E45="一般",$I44="男子ダブルス",$L44="cde"),AND($D44="男",$D45="男",$E44="中学以下",$E45="一般",$I44="男子ダブルス",$L44="cde"))</f>
        <v>0</v>
      </c>
      <c r="AC44" s="259" t="b">
        <f>OR(AND($D44="男",$D45="男",$E44="高校",$E45="高校",$I44="男子ダブルス",$L44="ab"),AND($D44="男",$D45="男",$E44="高校",$E45="中学以下",$I44="男子ダブルス",$L44="ab"),AND($D44="男",$D45="男",$E44="中学以下",$E45="高校",$I44="男子ダブルス",$L44="ab"))</f>
        <v>0</v>
      </c>
      <c r="AD44" s="259" t="b">
        <f>OR(AND($D44="男",$D45="男",$E44="高校",$E45="高校",$I44="男子ダブルス",$L44="cde"),AND($D44="男",$D45="男",$E44="高校",$E45="中学以下",$I44="男子ダブルス",$L44="cde"),AND($D44="男",$D45="男",$E44="中学以下",$E45="高校",$I44="男子ダブルス",$L44="cde"))</f>
        <v>0</v>
      </c>
      <c r="AE44" s="259" t="b">
        <f>AND($D44="男",$D45="男",$E44="中学以下",$E45="中学以下",$I44="男子ダブルス",$L44="ab")</f>
        <v>0</v>
      </c>
      <c r="AF44" s="259" t="b">
        <f>AND($D44="男",$D45="男",$E44="中学以下",$E45="中学以下",$I44="男子ダブルス",$L44="cde")</f>
        <v>0</v>
      </c>
      <c r="AG44" s="259" t="b">
        <f>OR(AND($D44="女",$D45="女",$E44="一般",$E45="一般",$I44="女子ダブルス",$L44="a"),AND($D44="女",$D45="女",$E44="一般",$E45="高校",$I44="女子ダブルス",$L44="a"),AND($D44="女",$D45="女",$E44="一般",$E45="中学以下",$I44="女子ダブルス",$L44="a"),AND($D44="女",$D45="女",$E44="高校",$E45="一般",$I44="女子ダブルス",$L44="a"),AND($D44="女",$D45="女",$E44="中学以下",$E45="一般",$I44="女子ダブルス",$L44="a"))</f>
        <v>0</v>
      </c>
      <c r="AH44" s="259" t="b">
        <f>OR(AND($D44="女",$D45="女",$E44="一般",$E45="一般",$I44="女子ダブルス",$L44="bcde"),AND($D44="女",$D45="女",$E44="一般",$E45="高校",$I44="女子ダブルス",$L44="bcde"),AND($D44="女",$D45="女",$E44="一般",$E45="中学以下",$I44="女子ダブルス",$L44="bcde"),AND($D44="女",$D45="女",$E44="高校",$E45="一般",$I44="女子ダブルス",$L44="bcde"),AND($D44="女",$D45="女",$E44="中学以下",$E45="一般",$I44="女子ダブルス",$L44="bcde"))</f>
        <v>0</v>
      </c>
      <c r="AI44" s="259" t="b">
        <f>OR(AND($D44="女",$D45="女",$E44="高校",$E45="高校",$I44="女子ダブルス",$L44="a"),AND($D44="女",$D45="女",$E44="高校",$E45="中学以下",$I44="女子ダブルス",$L44="a"),AND($D44="女",$D45="女",$E44="中学以下",$E45="高校",$I44="女子ダブルス",$L44="a"))</f>
        <v>0</v>
      </c>
      <c r="AJ44" s="259" t="b">
        <f>OR(AND($D44="女",$D45="女",$E44="高校",$E45="高校",$I44="女子ダブルス",$L44="bcde"),AND($D44="女",$D45="女",$E44="高校",$E45="中学以下",$I44="女子ダブルス",$L44="bcde"),AND($D44="女",$D45="女",$E44="中学以下",$E45="高校",$I44="女子ダブルス",$L44="bcde"))</f>
        <v>0</v>
      </c>
      <c r="AK44" s="259" t="b">
        <f>AND($D44="女",$D45="女",$E44="中学以下",$E45="中学以下",$I44="女子ダブルス",$L44="a")</f>
        <v>0</v>
      </c>
      <c r="AL44" s="259" t="b">
        <f>AND($D44="女",$D45="女",$E44="中学以下",$E45="中学以下",$I44="女子ダブルス",$L44="bcde")</f>
        <v>0</v>
      </c>
      <c r="AM44" s="259" t="b">
        <f>OR(AND($D44="男",$D45="女",$E44="一般",$E45="一般",$I44="ミックスダブルス",$L44="i"),AND($D44="女",$D45="男",$E44="一般",$E45="一般",$I44="ミックスダブルス",$L44="i"),AND($D44="男",$D45="女",$E44="一般",$E45="高校",$I44="ミックスダブルス",$L44="i"),AND($D44="男",$D45="女",$E44="一般",$E45="中学以下",$I44="ミックスダブルス",$L44="i"),AND($D44="女",$D45="男",$E44="一般",$E45="高校",$I44="ミックスダブルス",$L44="i"),AND($D44="女",$D45="男",$E44="一般",$E45="中学以下",$I44="ミックスダブルス",$L44="i"),AND($D44="女",$D45="男",$E44="高校",$E45="一般",$I44="ミックスダブルス",$L44="i"),AND($D44="男",$D45="女",$E44="高校",$E45="一般",$I44="ミックスダブルス",$L44="i"),AND($D44="男",$D45="女",$E44="中学以下",$E45="一般",$I44="ミックスダブルス",$L44="i"),AND($D44="女",$D45="男",$E44="中学以下",$E45="一般",$I44="ミックスダブルス",$L44="i"))</f>
        <v>0</v>
      </c>
      <c r="AN44" s="259" t="b">
        <f>OR(AND($D44="男",$D45="女",$E44="高校",$E45="高校",$I44="ミックスダブルス",$L44="i"),AND($D44="女",$D45="男",$E44="高校",$E45="高校",$I44="ミックスダブルス",$L44="i"),AND($D44="女",$D45="男",$E44="中学以下",$E45="高校",$I44="ミックスダブルス",$L44="i"),AND($D44="男",$D45="女",$E44="高校",$E45="中学以下",$I44="ミックスダブルス",$L44="i"),AND($D44="男",$D45="女",$E44="中学以下",$E45="高校",$I44="ミックスダブルス",$L44="i"),AND($D44="女",$D45="男",$E44="高校",$E45="中学以下",$I44="ミックスダブルス",$L44="i"))</f>
        <v>0</v>
      </c>
      <c r="AO44" s="259" t="b">
        <f>OR(AND($D44="男",$D45="女",$E44="中学以下",$E45="中学以下",$I44="ミックスダブルス",$L44="i"),AND($D44="女",$D45="男",$E44="中学以下",$E45="中学以下",$I44="ミックスダブルス",$L44="i"))</f>
        <v>0</v>
      </c>
      <c r="AP44" s="259" t="b">
        <f>OR(AND($D44="男",$D45="女",$E44="一般",$E45="一般",$I44="ミックスダブルス",$L44="j"),AND($D44="女",$D45="男",$E44="一般",$E45="一般",$I44="ミックスダブルス",$L44="j"),AND($D44="男",$D45="女",$E44="一般",$E45="高校",$I44="ミックスダブルス",$L44="j"),AND($D44="男",$D45="女",$E44="一般",$E45="中学以下",$I44="ミックスダブルス",$L44="j"),AND($D44="女",$D45="男",$E44="一般",$E45="高校",$I44="ミックスダブルス",$L44="j"),AND($D44="女",$D45="男",$E44="一般",$E45="中学以下",$I44="ミックスダブルス",$L44="j"),AND($D44="女",$D45="男",$E44="高校",$E45="一般",$I44="ミックスダブルス",$L44="j"),AND($D44="男",$D45="女",$E44="高校",$E45="一般",$I44="ミックスダブルス",$L44="j"),AND($D44="男",$D45="女",$E44="中学以下",$E45="一般",$I44="ミックスダブルス",$L44="j"),AND($D44="女",$D45="男",$E44="中学以下",$E45="一般",$I44="ミックスダブルス",$L44="j"))</f>
        <v>0</v>
      </c>
      <c r="AQ44" s="259" t="b">
        <f>OR(AND($D44="男",$D45="女",$E44="高校",$E45="高校",$I44="ミックスダブルス",$L44="j"),AND($D44="女",$D45="男",$E44="高校",$E45="高校",$I44="ミックスダブルス",$L44="j"),AND($D44="女",$D45="男",$E44="中学以下",$E45="高校",$I44="ミックスダブルス",$L44="j"),AND($D44="男",$D45="女",$E44="高校",$E45="中学以下",$I44="ミックスダブルス",$L44="j"),AND($D44="男",$D45="女",$E44="中学以下",$E45="高校",$I44="ミックスダブルス",$L44="j"),AND($D44="女",$D45="男",$E44="高校",$E45="中学以下",$I44="ミックスダブルス",$L44="j"))</f>
        <v>0</v>
      </c>
      <c r="AR44" s="259" t="b">
        <f>OR(AND($D44="男",$D45="女",$E44="中学以下",$E45="中学以下",$I44="ミックスダブルス",$L44="j"),AND($D44="女",$D45="男",$E44="中学以下",$E45="中学以下",$I44="ミックスダブルス",$L44="j"))</f>
        <v>0</v>
      </c>
      <c r="AS44" s="259" t="b">
        <f>AND($D44="男",$D45="男",$E44="一般",$E45="一般",$I44="男子45ダブルス",$L44="")</f>
        <v>0</v>
      </c>
    </row>
    <row r="45" spans="1:45" ht="30" customHeight="1" thickBot="1">
      <c r="A45" s="371"/>
      <c r="B45" s="372"/>
      <c r="C45" s="372"/>
      <c r="D45" s="72"/>
      <c r="E45" s="99"/>
      <c r="F45" s="373"/>
      <c r="G45" s="373"/>
      <c r="H45" s="373"/>
      <c r="I45" s="319"/>
      <c r="J45" s="320"/>
      <c r="K45" s="321"/>
      <c r="L45" s="363"/>
      <c r="M45" s="79"/>
      <c r="N45" s="374" t="str">
        <f t="shared" si="14"/>
        <v/>
      </c>
      <c r="O45" s="372"/>
      <c r="P45" s="372"/>
      <c r="Q45" s="88"/>
      <c r="R45" s="373" t="str">
        <f t="shared" si="15"/>
        <v/>
      </c>
      <c r="S45" s="373"/>
      <c r="T45" s="373"/>
      <c r="U45" s="319"/>
      <c r="V45" s="320"/>
      <c r="W45" s="321"/>
      <c r="X45" s="363"/>
      <c r="Y45" s="56" t="str">
        <f t="shared" si="17"/>
        <v/>
      </c>
      <c r="Z45" s="95" t="b">
        <f t="shared" si="7"/>
        <v>0</v>
      </c>
      <c r="AA45" s="259"/>
      <c r="AB45" s="259"/>
      <c r="AC45" s="259"/>
      <c r="AD45" s="259"/>
      <c r="AE45" s="259"/>
      <c r="AF45" s="259"/>
      <c r="AG45" s="259"/>
      <c r="AH45" s="259"/>
      <c r="AI45" s="259"/>
      <c r="AJ45" s="259"/>
      <c r="AK45" s="259"/>
      <c r="AL45" s="259"/>
      <c r="AM45" s="259"/>
      <c r="AN45" s="259"/>
      <c r="AO45" s="259"/>
      <c r="AP45" s="259"/>
      <c r="AQ45" s="259"/>
      <c r="AR45" s="259"/>
      <c r="AS45" s="259"/>
    </row>
    <row r="46" spans="1:45" ht="30" customHeight="1" thickBot="1">
      <c r="A46" s="376"/>
      <c r="B46" s="377"/>
      <c r="C46" s="377"/>
      <c r="D46" s="71"/>
      <c r="E46" s="100"/>
      <c r="F46" s="367"/>
      <c r="G46" s="367"/>
      <c r="H46" s="367"/>
      <c r="I46" s="316"/>
      <c r="J46" s="317"/>
      <c r="K46" s="318"/>
      <c r="L46" s="375"/>
      <c r="M46" s="80"/>
      <c r="N46" s="364" t="str">
        <f t="shared" si="14"/>
        <v/>
      </c>
      <c r="O46" s="365"/>
      <c r="P46" s="366"/>
      <c r="Q46" s="87"/>
      <c r="R46" s="367" t="str">
        <f t="shared" si="15"/>
        <v/>
      </c>
      <c r="S46" s="367"/>
      <c r="T46" s="367"/>
      <c r="U46" s="316" t="str">
        <f t="shared" si="16"/>
        <v/>
      </c>
      <c r="V46" s="317"/>
      <c r="W46" s="318"/>
      <c r="X46" s="375" t="str">
        <f>IF(L46="","",L46)</f>
        <v/>
      </c>
      <c r="Y46" s="55" t="str">
        <f t="shared" si="17"/>
        <v/>
      </c>
      <c r="Z46" s="95" t="b">
        <f t="shared" si="7"/>
        <v>0</v>
      </c>
      <c r="AA46" s="259" t="b">
        <f>OR(AND($D46="男",$D47="男",$E46="一般",$E47="一般",$I46="男子ダブルス",$L46="ab"),AND($D46="男",$D47="男",$E46="一般",$E47="高校",$I46="男子ダブルス",$L46="ab"),AND($D46="男",$D47="男",$E46="一般",$E47="中学以下",$I46="男子ダブルス",$L46="ab"),AND($D46="男",$D47="男",$E46="高校",$E47="一般",$I46="男子ダブルス",$L46="ab"),AND($D46="男",$D47="男",$E46="中学以下",$E47="一般",$I46="男子ダブルス",$L46="ab"))</f>
        <v>0</v>
      </c>
      <c r="AB46" s="259" t="b">
        <f>OR(AND($D46="男",$D47="男",$E46="一般",$E47="一般",$I46="男子ダブルス",$L46="cde"),AND($D46="男",$D47="男",$E46="一般",$E47="高校",$I46="男子ダブルス",$L46="cde"),AND($D46="男",$D47="男",$E46="一般",$E47="中学以下",$I46="男子ダブルス",$L46="cde"),AND($D46="男",$D47="男",$E46="高校",$E47="一般",$I46="男子ダブルス",$L46="cde"),AND($D46="男",$D47="男",$E46="中学以下",$E47="一般",$I46="男子ダブルス",$L46="cde"))</f>
        <v>0</v>
      </c>
      <c r="AC46" s="259" t="b">
        <f>OR(AND($D46="男",$D47="男",$E46="高校",$E47="高校",$I46="男子ダブルス",$L46="ab"),AND($D46="男",$D47="男",$E46="高校",$E47="中学以下",$I46="男子ダブルス",$L46="ab"),AND($D46="男",$D47="男",$E46="中学以下",$E47="高校",$I46="男子ダブルス",$L46="ab"))</f>
        <v>0</v>
      </c>
      <c r="AD46" s="259" t="b">
        <f>OR(AND($D46="男",$D47="男",$E46="高校",$E47="高校",$I46="男子ダブルス",$L46="cde"),AND($D46="男",$D47="男",$E46="高校",$E47="中学以下",$I46="男子ダブルス",$L46="cde"),AND($D46="男",$D47="男",$E46="中学以下",$E47="高校",$I46="男子ダブルス",$L46="cde"))</f>
        <v>0</v>
      </c>
      <c r="AE46" s="259" t="b">
        <f>AND($D46="男",$D47="男",$E46="中学以下",$E47="中学以下",$I46="男子ダブルス",$L46="ab")</f>
        <v>0</v>
      </c>
      <c r="AF46" s="259" t="b">
        <f>AND($D46="男",$D47="男",$E46="中学以下",$E47="中学以下",$I46="男子ダブルス",$L46="cde")</f>
        <v>0</v>
      </c>
      <c r="AG46" s="259" t="b">
        <f>OR(AND($D46="女",$D47="女",$E46="一般",$E47="一般",$I46="女子ダブルス",$L46="a"),AND($D46="女",$D47="女",$E46="一般",$E47="高校",$I46="女子ダブルス",$L46="a"),AND($D46="女",$D47="女",$E46="一般",$E47="中学以下",$I46="女子ダブルス",$L46="a"),AND($D46="女",$D47="女",$E46="高校",$E47="一般",$I46="女子ダブルス",$L46="a"),AND($D46="女",$D47="女",$E46="中学以下",$E47="一般",$I46="女子ダブルス",$L46="a"))</f>
        <v>0</v>
      </c>
      <c r="AH46" s="259" t="b">
        <f>OR(AND($D46="女",$D47="女",$E46="一般",$E47="一般",$I46="女子ダブルス",$L46="bcde"),AND($D46="女",$D47="女",$E46="一般",$E47="高校",$I46="女子ダブルス",$L46="bcde"),AND($D46="女",$D47="女",$E46="一般",$E47="中学以下",$I46="女子ダブルス",$L46="bcde"),AND($D46="女",$D47="女",$E46="高校",$E47="一般",$I46="女子ダブルス",$L46="bcde"),AND($D46="女",$D47="女",$E46="中学以下",$E47="一般",$I46="女子ダブルス",$L46="bcde"))</f>
        <v>0</v>
      </c>
      <c r="AI46" s="259" t="b">
        <f>OR(AND($D46="女",$D47="女",$E46="高校",$E47="高校",$I46="女子ダブルス",$L46="a"),AND($D46="女",$D47="女",$E46="高校",$E47="中学以下",$I46="女子ダブルス",$L46="a"),AND($D46="女",$D47="女",$E46="中学以下",$E47="高校",$I46="女子ダブルス",$L46="a"))</f>
        <v>0</v>
      </c>
      <c r="AJ46" s="259" t="b">
        <f>OR(AND($D46="女",$D47="女",$E46="高校",$E47="高校",$I46="女子ダブルス",$L46="bcde"),AND($D46="女",$D47="女",$E46="高校",$E47="中学以下",$I46="女子ダブルス",$L46="bcde"),AND($D46="女",$D47="女",$E46="中学以下",$E47="高校",$I46="女子ダブルス",$L46="bcde"))</f>
        <v>0</v>
      </c>
      <c r="AK46" s="259" t="b">
        <f>AND($D46="女",$D47="女",$E46="中学以下",$E47="中学以下",$I46="女子ダブルス",$L46="a")</f>
        <v>0</v>
      </c>
      <c r="AL46" s="259" t="b">
        <f>AND($D46="女",$D47="女",$E46="中学以下",$E47="中学以下",$I46="女子ダブルス",$L46="bcde")</f>
        <v>0</v>
      </c>
      <c r="AM46" s="259" t="b">
        <f>OR(AND($D46="男",$D47="女",$E46="一般",$E47="一般",$I46="ミックスダブルス",$L46="i"),AND($D46="女",$D47="男",$E46="一般",$E47="一般",$I46="ミックスダブルス",$L46="i"),AND($D46="男",$D47="女",$E46="一般",$E47="高校",$I46="ミックスダブルス",$L46="i"),AND($D46="男",$D47="女",$E46="一般",$E47="中学以下",$I46="ミックスダブルス",$L46="i"),AND($D46="女",$D47="男",$E46="一般",$E47="高校",$I46="ミックスダブルス",$L46="i"),AND($D46="女",$D47="男",$E46="一般",$E47="中学以下",$I46="ミックスダブルス",$L46="i"),AND($D46="女",$D47="男",$E46="高校",$E47="一般",$I46="ミックスダブルス",$L46="i"),AND($D46="男",$D47="女",$E46="高校",$E47="一般",$I46="ミックスダブルス",$L46="i"),AND($D46="男",$D47="女",$E46="中学以下",$E47="一般",$I46="ミックスダブルス",$L46="i"),AND($D46="女",$D47="男",$E46="中学以下",$E47="一般",$I46="ミックスダブルス",$L46="i"))</f>
        <v>0</v>
      </c>
      <c r="AN46" s="259" t="b">
        <f>OR(AND($D46="男",$D47="女",$E46="高校",$E47="高校",$I46="ミックスダブルス",$L46="i"),AND($D46="女",$D47="男",$E46="高校",$E47="高校",$I46="ミックスダブルス",$L46="i"),AND($D46="女",$D47="男",$E46="中学以下",$E47="高校",$I46="ミックスダブルス",$L46="i"),AND($D46="男",$D47="女",$E46="高校",$E47="中学以下",$I46="ミックスダブルス",$L46="i"),AND($D46="男",$D47="女",$E46="中学以下",$E47="高校",$I46="ミックスダブルス",$L46="i"),AND($D46="女",$D47="男",$E46="高校",$E47="中学以下",$I46="ミックスダブルス",$L46="i"))</f>
        <v>0</v>
      </c>
      <c r="AO46" s="259" t="b">
        <f>OR(AND($D46="男",$D47="女",$E46="中学以下",$E47="中学以下",$I46="ミックスダブルス",$L46="i"),AND($D46="女",$D47="男",$E46="中学以下",$E47="中学以下",$I46="ミックスダブルス",$L46="i"))</f>
        <v>0</v>
      </c>
      <c r="AP46" s="259" t="b">
        <f>OR(AND($D46="男",$D47="女",$E46="一般",$E47="一般",$I46="ミックスダブルス",$L46="j"),AND($D46="女",$D47="男",$E46="一般",$E47="一般",$I46="ミックスダブルス",$L46="j"),AND($D46="男",$D47="女",$E46="一般",$E47="高校",$I46="ミックスダブルス",$L46="j"),AND($D46="男",$D47="女",$E46="一般",$E47="中学以下",$I46="ミックスダブルス",$L46="j"),AND($D46="女",$D47="男",$E46="一般",$E47="高校",$I46="ミックスダブルス",$L46="j"),AND($D46="女",$D47="男",$E46="一般",$E47="中学以下",$I46="ミックスダブルス",$L46="j"),AND($D46="女",$D47="男",$E46="高校",$E47="一般",$I46="ミックスダブルス",$L46="j"),AND($D46="男",$D47="女",$E46="高校",$E47="一般",$I46="ミックスダブルス",$L46="j"),AND($D46="男",$D47="女",$E46="中学以下",$E47="一般",$I46="ミックスダブルス",$L46="j"),AND($D46="女",$D47="男",$E46="中学以下",$E47="一般",$I46="ミックスダブルス",$L46="j"))</f>
        <v>0</v>
      </c>
      <c r="AQ46" s="259" t="b">
        <f>OR(AND($D46="男",$D47="女",$E46="高校",$E47="高校",$I46="ミックスダブルス",$L46="j"),AND($D46="女",$D47="男",$E46="高校",$E47="高校",$I46="ミックスダブルス",$L46="j"),AND($D46="女",$D47="男",$E46="中学以下",$E47="高校",$I46="ミックスダブルス",$L46="j"),AND($D46="男",$D47="女",$E46="高校",$E47="中学以下",$I46="ミックスダブルス",$L46="j"),AND($D46="男",$D47="女",$E46="中学以下",$E47="高校",$I46="ミックスダブルス",$L46="j"),AND($D46="女",$D47="男",$E46="高校",$E47="中学以下",$I46="ミックスダブルス",$L46="j"))</f>
        <v>0</v>
      </c>
      <c r="AR46" s="259" t="b">
        <f>OR(AND($D46="男",$D47="女",$E46="中学以下",$E47="中学以下",$I46="ミックスダブルス",$L46="j"),AND($D46="女",$D47="男",$E46="中学以下",$E47="中学以下",$I46="ミックスダブルス",$L46="j"))</f>
        <v>0</v>
      </c>
      <c r="AS46" s="259" t="b">
        <f>AND($D46="男",$D47="男",$E46="一般",$E47="一般",$I46="男子45ダブルス",$L46="")</f>
        <v>0</v>
      </c>
    </row>
    <row r="47" spans="1:45" ht="30" customHeight="1" thickBot="1">
      <c r="A47" s="371"/>
      <c r="B47" s="372"/>
      <c r="C47" s="372"/>
      <c r="D47" s="72"/>
      <c r="E47" s="99"/>
      <c r="F47" s="373"/>
      <c r="G47" s="373"/>
      <c r="H47" s="373"/>
      <c r="I47" s="319"/>
      <c r="J47" s="320"/>
      <c r="K47" s="321"/>
      <c r="L47" s="363"/>
      <c r="M47" s="79"/>
      <c r="N47" s="374" t="str">
        <f t="shared" si="14"/>
        <v/>
      </c>
      <c r="O47" s="372"/>
      <c r="P47" s="372"/>
      <c r="Q47" s="88"/>
      <c r="R47" s="373" t="str">
        <f t="shared" si="15"/>
        <v/>
      </c>
      <c r="S47" s="373"/>
      <c r="T47" s="373"/>
      <c r="U47" s="319"/>
      <c r="V47" s="320"/>
      <c r="W47" s="321"/>
      <c r="X47" s="363"/>
      <c r="Y47" s="56" t="str">
        <f t="shared" si="17"/>
        <v/>
      </c>
      <c r="Z47" s="95" t="b">
        <f t="shared" si="7"/>
        <v>0</v>
      </c>
      <c r="AA47" s="259"/>
      <c r="AB47" s="259"/>
      <c r="AC47" s="259"/>
      <c r="AD47" s="259"/>
      <c r="AE47" s="259"/>
      <c r="AF47" s="259"/>
      <c r="AG47" s="259"/>
      <c r="AH47" s="259"/>
      <c r="AI47" s="259"/>
      <c r="AJ47" s="259"/>
      <c r="AK47" s="259"/>
      <c r="AL47" s="259"/>
      <c r="AM47" s="259"/>
      <c r="AN47" s="259"/>
      <c r="AO47" s="259"/>
      <c r="AP47" s="259"/>
      <c r="AQ47" s="259"/>
      <c r="AR47" s="259"/>
      <c r="AS47" s="259"/>
    </row>
    <row r="48" spans="1:45" ht="30" customHeight="1" thickBot="1">
      <c r="A48" s="376"/>
      <c r="B48" s="377"/>
      <c r="C48" s="377"/>
      <c r="D48" s="71"/>
      <c r="E48" s="100"/>
      <c r="F48" s="367"/>
      <c r="G48" s="367"/>
      <c r="H48" s="367"/>
      <c r="I48" s="316"/>
      <c r="J48" s="317"/>
      <c r="K48" s="318"/>
      <c r="L48" s="375"/>
      <c r="M48" s="80"/>
      <c r="N48" s="364" t="str">
        <f t="shared" si="14"/>
        <v/>
      </c>
      <c r="O48" s="365"/>
      <c r="P48" s="366"/>
      <c r="Q48" s="87"/>
      <c r="R48" s="367" t="str">
        <f t="shared" si="15"/>
        <v/>
      </c>
      <c r="S48" s="367"/>
      <c r="T48" s="367"/>
      <c r="U48" s="316" t="str">
        <f t="shared" si="16"/>
        <v/>
      </c>
      <c r="V48" s="317"/>
      <c r="W48" s="318"/>
      <c r="X48" s="375" t="str">
        <f>IF(L48="","",L48)</f>
        <v/>
      </c>
      <c r="Y48" s="55" t="str">
        <f t="shared" si="17"/>
        <v/>
      </c>
      <c r="Z48" s="95" t="b">
        <f t="shared" si="7"/>
        <v>0</v>
      </c>
      <c r="AA48" s="259" t="b">
        <f>OR(AND($D48="男",$D49="男",$E48="一般",$E49="一般",$I48="男子ダブルス",$L48="ab"),AND($D48="男",$D49="男",$E48="一般",$E49="高校",$I48="男子ダブルス",$L48="ab"),AND($D48="男",$D49="男",$E48="一般",$E49="中学以下",$I48="男子ダブルス",$L48="ab"),AND($D48="男",$D49="男",$E48="高校",$E49="一般",$I48="男子ダブルス",$L48="ab"),AND($D48="男",$D49="男",$E48="中学以下",$E49="一般",$I48="男子ダブルス",$L48="ab"))</f>
        <v>0</v>
      </c>
      <c r="AB48" s="259" t="b">
        <f>OR(AND($D48="男",$D49="男",$E48="一般",$E49="一般",$I48="男子ダブルス",$L48="cde"),AND($D48="男",$D49="男",$E48="一般",$E49="高校",$I48="男子ダブルス",$L48="cde"),AND($D48="男",$D49="男",$E48="一般",$E49="中学以下",$I48="男子ダブルス",$L48="cde"),AND($D48="男",$D49="男",$E48="高校",$E49="一般",$I48="男子ダブルス",$L48="cde"),AND($D48="男",$D49="男",$E48="中学以下",$E49="一般",$I48="男子ダブルス",$L48="cde"))</f>
        <v>0</v>
      </c>
      <c r="AC48" s="259" t="b">
        <f>OR(AND($D48="男",$D49="男",$E48="高校",$E49="高校",$I48="男子ダブルス",$L48="ab"),AND($D48="男",$D49="男",$E48="高校",$E49="中学以下",$I48="男子ダブルス",$L48="ab"),AND($D48="男",$D49="男",$E48="中学以下",$E49="高校",$I48="男子ダブルス",$L48="ab"))</f>
        <v>0</v>
      </c>
      <c r="AD48" s="259" t="b">
        <f>OR(AND($D48="男",$D49="男",$E48="高校",$E49="高校",$I48="男子ダブルス",$L48="cde"),AND($D48="男",$D49="男",$E48="高校",$E49="中学以下",$I48="男子ダブルス",$L48="cde"),AND($D48="男",$D49="男",$E48="中学以下",$E49="高校",$I48="男子ダブルス",$L48="cde"))</f>
        <v>0</v>
      </c>
      <c r="AE48" s="259" t="b">
        <f>AND($D48="男",$D49="男",$E48="中学以下",$E49="中学以下",$I48="男子ダブルス",$L48="ab")</f>
        <v>0</v>
      </c>
      <c r="AF48" s="259" t="b">
        <f>AND($D48="男",$D49="男",$E48="中学以下",$E49="中学以下",$I48="男子ダブルス",$L48="cde")</f>
        <v>0</v>
      </c>
      <c r="AG48" s="259" t="b">
        <f>OR(AND($D48="女",$D49="女",$E48="一般",$E49="一般",$I48="女子ダブルス",$L48="a"),AND($D48="女",$D49="女",$E48="一般",$E49="高校",$I48="女子ダブルス",$L48="a"),AND($D48="女",$D49="女",$E48="一般",$E49="中学以下",$I48="女子ダブルス",$L48="a"),AND($D48="女",$D49="女",$E48="高校",$E49="一般",$I48="女子ダブルス",$L48="a"),AND($D48="女",$D49="女",$E48="中学以下",$E49="一般",$I48="女子ダブルス",$L48="a"))</f>
        <v>0</v>
      </c>
      <c r="AH48" s="259" t="b">
        <f>OR(AND($D48="女",$D49="女",$E48="一般",$E49="一般",$I48="女子ダブルス",$L48="bcde"),AND($D48="女",$D49="女",$E48="一般",$E49="高校",$I48="女子ダブルス",$L48="bcde"),AND($D48="女",$D49="女",$E48="一般",$E49="中学以下",$I48="女子ダブルス",$L48="bcde"),AND($D48="女",$D49="女",$E48="高校",$E49="一般",$I48="女子ダブルス",$L48="bcde"),AND($D48="女",$D49="女",$E48="中学以下",$E49="一般",$I48="女子ダブルス",$L48="bcde"))</f>
        <v>0</v>
      </c>
      <c r="AI48" s="259" t="b">
        <f>OR(AND($D48="女",$D49="女",$E48="高校",$E49="高校",$I48="女子ダブルス",$L48="a"),AND($D48="女",$D49="女",$E48="高校",$E49="中学以下",$I48="女子ダブルス",$L48="a"),AND($D48="女",$D49="女",$E48="中学以下",$E49="高校",$I48="女子ダブルス",$L48="a"))</f>
        <v>0</v>
      </c>
      <c r="AJ48" s="259" t="b">
        <f>OR(AND($D48="女",$D49="女",$E48="高校",$E49="高校",$I48="女子ダブルス",$L48="bcde"),AND($D48="女",$D49="女",$E48="高校",$E49="中学以下",$I48="女子ダブルス",$L48="bcde"),AND($D48="女",$D49="女",$E48="中学以下",$E49="高校",$I48="女子ダブルス",$L48="bcde"))</f>
        <v>0</v>
      </c>
      <c r="AK48" s="259" t="b">
        <f>AND($D48="女",$D49="女",$E48="中学以下",$E49="中学以下",$I48="女子ダブルス",$L48="a")</f>
        <v>0</v>
      </c>
      <c r="AL48" s="259" t="b">
        <f>AND($D48="女",$D49="女",$E48="中学以下",$E49="中学以下",$I48="女子ダブルス",$L48="bcde")</f>
        <v>0</v>
      </c>
      <c r="AM48" s="259" t="b">
        <f>OR(AND($D48="男",$D49="女",$E48="一般",$E49="一般",$I48="ミックスダブルス",$L48="i"),AND($D48="女",$D49="男",$E48="一般",$E49="一般",$I48="ミックスダブルス",$L48="i"),AND($D48="男",$D49="女",$E48="一般",$E49="高校",$I48="ミックスダブルス",$L48="i"),AND($D48="男",$D49="女",$E48="一般",$E49="中学以下",$I48="ミックスダブルス",$L48="i"),AND($D48="女",$D49="男",$E48="一般",$E49="高校",$I48="ミックスダブルス",$L48="i"),AND($D48="女",$D49="男",$E48="一般",$E49="中学以下",$I48="ミックスダブルス",$L48="i"),AND($D48="女",$D49="男",$E48="高校",$E49="一般",$I48="ミックスダブルス",$L48="i"),AND($D48="男",$D49="女",$E48="高校",$E49="一般",$I48="ミックスダブルス",$L48="i"),AND($D48="男",$D49="女",$E48="中学以下",$E49="一般",$I48="ミックスダブルス",$L48="i"),AND($D48="女",$D49="男",$E48="中学以下",$E49="一般",$I48="ミックスダブルス",$L48="i"))</f>
        <v>0</v>
      </c>
      <c r="AN48" s="259" t="b">
        <f>OR(AND($D48="男",$D49="女",$E48="高校",$E49="高校",$I48="ミックスダブルス",$L48="i"),AND($D48="女",$D49="男",$E48="高校",$E49="高校",$I48="ミックスダブルス",$L48="i"),AND($D48="女",$D49="男",$E48="中学以下",$E49="高校",$I48="ミックスダブルス",$L48="i"),AND($D48="男",$D49="女",$E48="高校",$E49="中学以下",$I48="ミックスダブルス",$L48="i"),AND($D48="男",$D49="女",$E48="中学以下",$E49="高校",$I48="ミックスダブルス",$L48="i"),AND($D48="女",$D49="男",$E48="高校",$E49="中学以下",$I48="ミックスダブルス",$L48="i"))</f>
        <v>0</v>
      </c>
      <c r="AO48" s="259" t="b">
        <f>OR(AND($D48="男",$D49="女",$E48="中学以下",$E49="中学以下",$I48="ミックスダブルス",$L48="i"),AND($D48="女",$D49="男",$E48="中学以下",$E49="中学以下",$I48="ミックスダブルス",$L48="i"))</f>
        <v>0</v>
      </c>
      <c r="AP48" s="259" t="b">
        <f>OR(AND($D48="男",$D49="女",$E48="一般",$E49="一般",$I48="ミックスダブルス",$L48="j"),AND($D48="女",$D49="男",$E48="一般",$E49="一般",$I48="ミックスダブルス",$L48="j"),AND($D48="男",$D49="女",$E48="一般",$E49="高校",$I48="ミックスダブルス",$L48="j"),AND($D48="男",$D49="女",$E48="一般",$E49="中学以下",$I48="ミックスダブルス",$L48="j"),AND($D48="女",$D49="男",$E48="一般",$E49="高校",$I48="ミックスダブルス",$L48="j"),AND($D48="女",$D49="男",$E48="一般",$E49="中学以下",$I48="ミックスダブルス",$L48="j"),AND($D48="女",$D49="男",$E48="高校",$E49="一般",$I48="ミックスダブルス",$L48="j"),AND($D48="男",$D49="女",$E48="高校",$E49="一般",$I48="ミックスダブルス",$L48="j"),AND($D48="男",$D49="女",$E48="中学以下",$E49="一般",$I48="ミックスダブルス",$L48="j"),AND($D48="女",$D49="男",$E48="中学以下",$E49="一般",$I48="ミックスダブルス",$L48="j"))</f>
        <v>0</v>
      </c>
      <c r="AQ48" s="259" t="b">
        <f>OR(AND($D48="男",$D49="女",$E48="高校",$E49="高校",$I48="ミックスダブルス",$L48="j"),AND($D48="女",$D49="男",$E48="高校",$E49="高校",$I48="ミックスダブルス",$L48="j"),AND($D48="女",$D49="男",$E48="中学以下",$E49="高校",$I48="ミックスダブルス",$L48="j"),AND($D48="男",$D49="女",$E48="高校",$E49="中学以下",$I48="ミックスダブルス",$L48="j"),AND($D48="男",$D49="女",$E48="中学以下",$E49="高校",$I48="ミックスダブルス",$L48="j"),AND($D48="女",$D49="男",$E48="高校",$E49="中学以下",$I48="ミックスダブルス",$L48="j"))</f>
        <v>0</v>
      </c>
      <c r="AR48" s="259" t="b">
        <f>OR(AND($D48="男",$D49="女",$E48="中学以下",$E49="中学以下",$I48="ミックスダブルス",$L48="j"),AND($D48="女",$D49="男",$E48="中学以下",$E49="中学以下",$I48="ミックスダブルス",$L48="j"))</f>
        <v>0</v>
      </c>
      <c r="AS48" s="259" t="b">
        <f>AND($D48="男",$D49="男",$E48="一般",$E49="一般",$I48="男子45ダブルス",$L48="")</f>
        <v>0</v>
      </c>
    </row>
    <row r="49" spans="1:45" ht="30" customHeight="1" thickBot="1">
      <c r="A49" s="371"/>
      <c r="B49" s="372"/>
      <c r="C49" s="372"/>
      <c r="D49" s="72"/>
      <c r="E49" s="99"/>
      <c r="F49" s="373"/>
      <c r="G49" s="373"/>
      <c r="H49" s="373"/>
      <c r="I49" s="319"/>
      <c r="J49" s="320"/>
      <c r="K49" s="321"/>
      <c r="L49" s="363"/>
      <c r="M49" s="79"/>
      <c r="N49" s="374" t="str">
        <f t="shared" si="14"/>
        <v/>
      </c>
      <c r="O49" s="372"/>
      <c r="P49" s="372"/>
      <c r="Q49" s="88"/>
      <c r="R49" s="373" t="str">
        <f t="shared" si="15"/>
        <v/>
      </c>
      <c r="S49" s="373"/>
      <c r="T49" s="373"/>
      <c r="U49" s="319"/>
      <c r="V49" s="320"/>
      <c r="W49" s="321"/>
      <c r="X49" s="363"/>
      <c r="Y49" s="56" t="str">
        <f t="shared" si="17"/>
        <v/>
      </c>
      <c r="Z49" s="95" t="b">
        <f t="shared" si="7"/>
        <v>0</v>
      </c>
      <c r="AA49" s="259"/>
      <c r="AB49" s="259"/>
      <c r="AC49" s="259"/>
      <c r="AD49" s="259"/>
      <c r="AE49" s="259"/>
      <c r="AF49" s="259"/>
      <c r="AG49" s="259"/>
      <c r="AH49" s="259"/>
      <c r="AI49" s="259"/>
      <c r="AJ49" s="259"/>
      <c r="AK49" s="259"/>
      <c r="AL49" s="259"/>
      <c r="AM49" s="259"/>
      <c r="AN49" s="259"/>
      <c r="AO49" s="259"/>
      <c r="AP49" s="259"/>
      <c r="AQ49" s="259"/>
      <c r="AR49" s="259"/>
      <c r="AS49" s="259"/>
    </row>
    <row r="50" spans="1:45" ht="30" customHeight="1" thickBot="1">
      <c r="A50" s="376"/>
      <c r="B50" s="377"/>
      <c r="C50" s="377"/>
      <c r="D50" s="71"/>
      <c r="E50" s="100"/>
      <c r="F50" s="367"/>
      <c r="G50" s="367"/>
      <c r="H50" s="367"/>
      <c r="I50" s="316"/>
      <c r="J50" s="317"/>
      <c r="K50" s="318"/>
      <c r="L50" s="375"/>
      <c r="M50" s="80"/>
      <c r="N50" s="364" t="str">
        <f t="shared" si="14"/>
        <v/>
      </c>
      <c r="O50" s="365"/>
      <c r="P50" s="366"/>
      <c r="Q50" s="87"/>
      <c r="R50" s="367" t="str">
        <f t="shared" si="15"/>
        <v/>
      </c>
      <c r="S50" s="367"/>
      <c r="T50" s="367"/>
      <c r="U50" s="316" t="str">
        <f t="shared" si="16"/>
        <v/>
      </c>
      <c r="V50" s="317"/>
      <c r="W50" s="318"/>
      <c r="X50" s="375" t="str">
        <f>IF(L50="","",L50)</f>
        <v/>
      </c>
      <c r="Y50" s="55" t="str">
        <f t="shared" si="17"/>
        <v/>
      </c>
      <c r="Z50" s="95" t="b">
        <f t="shared" si="7"/>
        <v>0</v>
      </c>
      <c r="AA50" s="259" t="b">
        <f>OR(AND($D50="男",$D51="男",$E50="一般",$E51="一般",$I50="男子ダブルス",$L50="ab"),AND($D50="男",$D51="男",$E50="一般",$E51="高校",$I50="男子ダブルス",$L50="ab"),AND($D50="男",$D51="男",$E50="一般",$E51="中学以下",$I50="男子ダブルス",$L50="ab"),AND($D50="男",$D51="男",$E50="高校",$E51="一般",$I50="男子ダブルス",$L50="ab"),AND($D50="男",$D51="男",$E50="中学以下",$E51="一般",$I50="男子ダブルス",$L50="ab"))</f>
        <v>0</v>
      </c>
      <c r="AB50" s="259" t="b">
        <f>OR(AND($D50="男",$D51="男",$E50="一般",$E51="一般",$I50="男子ダブルス",$L50="cde"),AND($D50="男",$D51="男",$E50="一般",$E51="高校",$I50="男子ダブルス",$L50="cde"),AND($D50="男",$D51="男",$E50="一般",$E51="中学以下",$I50="男子ダブルス",$L50="cde"),AND($D50="男",$D51="男",$E50="高校",$E51="一般",$I50="男子ダブルス",$L50="cde"),AND($D50="男",$D51="男",$E50="中学以下",$E51="一般",$I50="男子ダブルス",$L50="cde"))</f>
        <v>0</v>
      </c>
      <c r="AC50" s="259" t="b">
        <f>OR(AND($D50="男",$D51="男",$E50="高校",$E51="高校",$I50="男子ダブルス",$L50="ab"),AND($D50="男",$D51="男",$E50="高校",$E51="中学以下",$I50="男子ダブルス",$L50="ab"),AND($D50="男",$D51="男",$E50="中学以下",$E51="高校",$I50="男子ダブルス",$L50="ab"))</f>
        <v>0</v>
      </c>
      <c r="AD50" s="259" t="b">
        <f>OR(AND($D50="男",$D51="男",$E50="高校",$E51="高校",$I50="男子ダブルス",$L50="cde"),AND($D50="男",$D51="男",$E50="高校",$E51="中学以下",$I50="男子ダブルス",$L50="cde"),AND($D50="男",$D51="男",$E50="中学以下",$E51="高校",$I50="男子ダブルス",$L50="cde"))</f>
        <v>0</v>
      </c>
      <c r="AE50" s="259" t="b">
        <f>AND($D50="男",$D51="男",$E50="中学以下",$E51="中学以下",$I50="男子ダブルス",$L50="ab")</f>
        <v>0</v>
      </c>
      <c r="AF50" s="259" t="b">
        <f>AND($D50="男",$D51="男",$E50="中学以下",$E51="中学以下",$I50="男子ダブルス",$L50="cde")</f>
        <v>0</v>
      </c>
      <c r="AG50" s="259" t="b">
        <f>OR(AND($D50="女",$D51="女",$E50="一般",$E51="一般",$I50="女子ダブルス",$L50="a"),AND($D50="女",$D51="女",$E50="一般",$E51="高校",$I50="女子ダブルス",$L50="a"),AND($D50="女",$D51="女",$E50="一般",$E51="中学以下",$I50="女子ダブルス",$L50="a"),AND($D50="女",$D51="女",$E50="高校",$E51="一般",$I50="女子ダブルス",$L50="a"),AND($D50="女",$D51="女",$E50="中学以下",$E51="一般",$I50="女子ダブルス",$L50="a"))</f>
        <v>0</v>
      </c>
      <c r="AH50" s="259" t="b">
        <f>OR(AND($D50="女",$D51="女",$E50="一般",$E51="一般",$I50="女子ダブルス",$L50="bcde"),AND($D50="女",$D51="女",$E50="一般",$E51="高校",$I50="女子ダブルス",$L50="bcde"),AND($D50="女",$D51="女",$E50="一般",$E51="中学以下",$I50="女子ダブルス",$L50="bcde"),AND($D50="女",$D51="女",$E50="高校",$E51="一般",$I50="女子ダブルス",$L50="bcde"),AND($D50="女",$D51="女",$E50="中学以下",$E51="一般",$I50="女子ダブルス",$L50="bcde"))</f>
        <v>0</v>
      </c>
      <c r="AI50" s="259" t="b">
        <f>OR(AND($D50="女",$D51="女",$E50="高校",$E51="高校",$I50="女子ダブルス",$L50="a"),AND($D50="女",$D51="女",$E50="高校",$E51="中学以下",$I50="女子ダブルス",$L50="a"),AND($D50="女",$D51="女",$E50="中学以下",$E51="高校",$I50="女子ダブルス",$L50="a"))</f>
        <v>0</v>
      </c>
      <c r="AJ50" s="259" t="b">
        <f>OR(AND($D50="女",$D51="女",$E50="高校",$E51="高校",$I50="女子ダブルス",$L50="bcde"),AND($D50="女",$D51="女",$E50="高校",$E51="中学以下",$I50="女子ダブルス",$L50="bcde"),AND($D50="女",$D51="女",$E50="中学以下",$E51="高校",$I50="女子ダブルス",$L50="bcde"))</f>
        <v>0</v>
      </c>
      <c r="AK50" s="259" t="b">
        <f>AND($D50="女",$D51="女",$E50="中学以下",$E51="中学以下",$I50="女子ダブルス",$L50="a")</f>
        <v>0</v>
      </c>
      <c r="AL50" s="259" t="b">
        <f>AND($D50="女",$D51="女",$E50="中学以下",$E51="中学以下",$I50="女子ダブルス",$L50="bcde")</f>
        <v>0</v>
      </c>
      <c r="AM50" s="259" t="b">
        <f>OR(AND($D50="男",$D51="女",$E50="一般",$E51="一般",$I50="ミックスダブルス",$L50="i"),AND($D50="女",$D51="男",$E50="一般",$E51="一般",$I50="ミックスダブルス",$L50="i"),AND($D50="男",$D51="女",$E50="一般",$E51="高校",$I50="ミックスダブルス",$L50="i"),AND($D50="男",$D51="女",$E50="一般",$E51="中学以下",$I50="ミックスダブルス",$L50="i"),AND($D50="女",$D51="男",$E50="一般",$E51="高校",$I50="ミックスダブルス",$L50="i"),AND($D50="女",$D51="男",$E50="一般",$E51="中学以下",$I50="ミックスダブルス",$L50="i"),AND($D50="女",$D51="男",$E50="高校",$E51="一般",$I50="ミックスダブルス",$L50="i"),AND($D50="男",$D51="女",$E50="高校",$E51="一般",$I50="ミックスダブルス",$L50="i"),AND($D50="男",$D51="女",$E50="中学以下",$E51="一般",$I50="ミックスダブルス",$L50="i"),AND($D50="女",$D51="男",$E50="中学以下",$E51="一般",$I50="ミックスダブルス",$L50="i"))</f>
        <v>0</v>
      </c>
      <c r="AN50" s="259" t="b">
        <f>OR(AND($D50="男",$D51="女",$E50="高校",$E51="高校",$I50="ミックスダブルス",$L50="i"),AND($D50="女",$D51="男",$E50="高校",$E51="高校",$I50="ミックスダブルス",$L50="i"),AND($D50="女",$D51="男",$E50="中学以下",$E51="高校",$I50="ミックスダブルス",$L50="i"),AND($D50="男",$D51="女",$E50="高校",$E51="中学以下",$I50="ミックスダブルス",$L50="i"),AND($D50="男",$D51="女",$E50="中学以下",$E51="高校",$I50="ミックスダブルス",$L50="i"),AND($D50="女",$D51="男",$E50="高校",$E51="中学以下",$I50="ミックスダブルス",$L50="i"))</f>
        <v>0</v>
      </c>
      <c r="AO50" s="259" t="b">
        <f>OR(AND($D50="男",$D51="女",$E50="中学以下",$E51="中学以下",$I50="ミックスダブルス",$L50="i"),AND($D50="女",$D51="男",$E50="中学以下",$E51="中学以下",$I50="ミックスダブルス",$L50="i"))</f>
        <v>0</v>
      </c>
      <c r="AP50" s="259" t="b">
        <f>OR(AND($D50="男",$D51="女",$E50="一般",$E51="一般",$I50="ミックスダブルス",$L50="j"),AND($D50="女",$D51="男",$E50="一般",$E51="一般",$I50="ミックスダブルス",$L50="j"),AND($D50="男",$D51="女",$E50="一般",$E51="高校",$I50="ミックスダブルス",$L50="j"),AND($D50="男",$D51="女",$E50="一般",$E51="中学以下",$I50="ミックスダブルス",$L50="j"),AND($D50="女",$D51="男",$E50="一般",$E51="高校",$I50="ミックスダブルス",$L50="j"),AND($D50="女",$D51="男",$E50="一般",$E51="中学以下",$I50="ミックスダブルス",$L50="j"),AND($D50="女",$D51="男",$E50="高校",$E51="一般",$I50="ミックスダブルス",$L50="j"),AND($D50="男",$D51="女",$E50="高校",$E51="一般",$I50="ミックスダブルス",$L50="j"),AND($D50="男",$D51="女",$E50="中学以下",$E51="一般",$I50="ミックスダブルス",$L50="j"),AND($D50="女",$D51="男",$E50="中学以下",$E51="一般",$I50="ミックスダブルス",$L50="j"))</f>
        <v>0</v>
      </c>
      <c r="AQ50" s="259" t="b">
        <f>OR(AND($D50="男",$D51="女",$E50="高校",$E51="高校",$I50="ミックスダブルス",$L50="j"),AND($D50="女",$D51="男",$E50="高校",$E51="高校",$I50="ミックスダブルス",$L50="j"),AND($D50="女",$D51="男",$E50="中学以下",$E51="高校",$I50="ミックスダブルス",$L50="j"),AND($D50="男",$D51="女",$E50="高校",$E51="中学以下",$I50="ミックスダブルス",$L50="j"),AND($D50="男",$D51="女",$E50="中学以下",$E51="高校",$I50="ミックスダブルス",$L50="j"),AND($D50="女",$D51="男",$E50="高校",$E51="中学以下",$I50="ミックスダブルス",$L50="j"))</f>
        <v>0</v>
      </c>
      <c r="AR50" s="259" t="b">
        <f>OR(AND($D50="男",$D51="女",$E50="中学以下",$E51="中学以下",$I50="ミックスダブルス",$L50="j"),AND($D50="女",$D51="男",$E50="中学以下",$E51="中学以下",$I50="ミックスダブルス",$L50="j"))</f>
        <v>0</v>
      </c>
      <c r="AS50" s="259" t="b">
        <f>AND($D50="男",$D51="男",$E50="一般",$E51="一般",$I50="男子45ダブルス",$L50="")</f>
        <v>0</v>
      </c>
    </row>
    <row r="51" spans="1:45" ht="30" customHeight="1" thickBot="1">
      <c r="A51" s="371"/>
      <c r="B51" s="372"/>
      <c r="C51" s="372"/>
      <c r="D51" s="72"/>
      <c r="E51" s="99"/>
      <c r="F51" s="373"/>
      <c r="G51" s="373"/>
      <c r="H51" s="373"/>
      <c r="I51" s="319"/>
      <c r="J51" s="320"/>
      <c r="K51" s="321"/>
      <c r="L51" s="363"/>
      <c r="M51" s="79"/>
      <c r="N51" s="374" t="str">
        <f t="shared" si="14"/>
        <v/>
      </c>
      <c r="O51" s="372"/>
      <c r="P51" s="372"/>
      <c r="Q51" s="88"/>
      <c r="R51" s="373" t="str">
        <f t="shared" si="15"/>
        <v/>
      </c>
      <c r="S51" s="373"/>
      <c r="T51" s="373"/>
      <c r="U51" s="319"/>
      <c r="V51" s="320"/>
      <c r="W51" s="321"/>
      <c r="X51" s="363"/>
      <c r="Y51" s="56" t="str">
        <f t="shared" si="17"/>
        <v/>
      </c>
      <c r="Z51" s="95" t="b">
        <f t="shared" si="7"/>
        <v>0</v>
      </c>
      <c r="AA51" s="259"/>
      <c r="AB51" s="259"/>
      <c r="AC51" s="259"/>
      <c r="AD51" s="259"/>
      <c r="AE51" s="259"/>
      <c r="AF51" s="259"/>
      <c r="AG51" s="259"/>
      <c r="AH51" s="259"/>
      <c r="AI51" s="259"/>
      <c r="AJ51" s="259"/>
      <c r="AK51" s="259"/>
      <c r="AL51" s="259"/>
      <c r="AM51" s="259"/>
      <c r="AN51" s="259"/>
      <c r="AO51" s="259"/>
      <c r="AP51" s="259"/>
      <c r="AQ51" s="259"/>
      <c r="AR51" s="259"/>
      <c r="AS51" s="259"/>
    </row>
    <row r="52" spans="1:45" ht="30" customHeight="1" thickBot="1">
      <c r="A52" s="376"/>
      <c r="B52" s="377"/>
      <c r="C52" s="377"/>
      <c r="D52" s="71"/>
      <c r="E52" s="100"/>
      <c r="F52" s="367"/>
      <c r="G52" s="367"/>
      <c r="H52" s="367"/>
      <c r="I52" s="316"/>
      <c r="J52" s="317"/>
      <c r="K52" s="318"/>
      <c r="L52" s="375"/>
      <c r="M52" s="80"/>
      <c r="N52" s="364" t="str">
        <f>IF(A52="","",A52)</f>
        <v/>
      </c>
      <c r="O52" s="365"/>
      <c r="P52" s="366"/>
      <c r="Q52" s="87"/>
      <c r="R52" s="367" t="str">
        <f t="shared" si="15"/>
        <v/>
      </c>
      <c r="S52" s="367"/>
      <c r="T52" s="367"/>
      <c r="U52" s="316" t="str">
        <f t="shared" si="16"/>
        <v/>
      </c>
      <c r="V52" s="317"/>
      <c r="W52" s="318"/>
      <c r="X52" s="375" t="str">
        <f>IF(L52="","",L52)</f>
        <v/>
      </c>
      <c r="Y52" s="55" t="str">
        <f t="shared" si="17"/>
        <v/>
      </c>
      <c r="Z52" s="95" t="b">
        <f t="shared" si="7"/>
        <v>0</v>
      </c>
      <c r="AA52" s="259" t="b">
        <f>OR(AND($D52="男",$D53="男",$E52="一般",$E53="一般",$I52="男子ダブルス",$L52="ab"),AND($D52="男",$D53="男",$E52="一般",$E53="高校",$I52="男子ダブルス",$L52="ab"),AND($D52="男",$D53="男",$E52="一般",$E53="中学以下",$I52="男子ダブルス",$L52="ab"),AND($D52="男",$D53="男",$E52="高校",$E53="一般",$I52="男子ダブルス",$L52="ab"),AND($D52="男",$D53="男",$E52="中学以下",$E53="一般",$I52="男子ダブルス",$L52="ab"))</f>
        <v>0</v>
      </c>
      <c r="AB52" s="259" t="b">
        <f>OR(AND($D52="男",$D53="男",$E52="一般",$E53="一般",$I52="男子ダブルス",$L52="cde"),AND($D52="男",$D53="男",$E52="一般",$E53="高校",$I52="男子ダブルス",$L52="cde"),AND($D52="男",$D53="男",$E52="一般",$E53="中学以下",$I52="男子ダブルス",$L52="cde"),AND($D52="男",$D53="男",$E52="高校",$E53="一般",$I52="男子ダブルス",$L52="cde"),AND($D52="男",$D53="男",$E52="中学以下",$E53="一般",$I52="男子ダブルス",$L52="cde"))</f>
        <v>0</v>
      </c>
      <c r="AC52" s="259" t="b">
        <f>OR(AND($D52="男",$D53="男",$E52="高校",$E53="高校",$I52="男子ダブルス",$L52="ab"),AND($D52="男",$D53="男",$E52="高校",$E53="中学以下",$I52="男子ダブルス",$L52="ab"),AND($D52="男",$D53="男",$E52="中学以下",$E53="高校",$I52="男子ダブルス",$L52="ab"))</f>
        <v>0</v>
      </c>
      <c r="AD52" s="259" t="b">
        <f>OR(AND($D52="男",$D53="男",$E52="高校",$E53="高校",$I52="男子ダブルス",$L52="cde"),AND($D52="男",$D53="男",$E52="高校",$E53="中学以下",$I52="男子ダブルス",$L52="cde"),AND($D52="男",$D53="男",$E52="中学以下",$E53="高校",$I52="男子ダブルス",$L52="cde"))</f>
        <v>0</v>
      </c>
      <c r="AE52" s="259" t="b">
        <f>AND($D52="男",$D53="男",$E52="中学以下",$E53="中学以下",$I52="男子ダブルス",$L52="ab")</f>
        <v>0</v>
      </c>
      <c r="AF52" s="259" t="b">
        <f>AND($D52="男",$D53="男",$E52="中学以下",$E53="中学以下",$I52="男子ダブルス",$L52="cde")</f>
        <v>0</v>
      </c>
      <c r="AG52" s="259" t="b">
        <f>OR(AND($D52="女",$D53="女",$E52="一般",$E53="一般",$I52="女子ダブルス",$L52="a"),AND($D52="女",$D53="女",$E52="一般",$E53="高校",$I52="女子ダブルス",$L52="a"),AND($D52="女",$D53="女",$E52="一般",$E53="中学以下",$I52="女子ダブルス",$L52="a"),AND($D52="女",$D53="女",$E52="高校",$E53="一般",$I52="女子ダブルス",$L52="a"),AND($D52="女",$D53="女",$E52="中学以下",$E53="一般",$I52="女子ダブルス",$L52="a"))</f>
        <v>0</v>
      </c>
      <c r="AH52" s="259" t="b">
        <f>OR(AND($D52="女",$D53="女",$E52="一般",$E53="一般",$I52="女子ダブルス",$L52="bcde"),AND($D52="女",$D53="女",$E52="一般",$E53="高校",$I52="女子ダブルス",$L52="bcde"),AND($D52="女",$D53="女",$E52="一般",$E53="中学以下",$I52="女子ダブルス",$L52="bcde"),AND($D52="女",$D53="女",$E52="高校",$E53="一般",$I52="女子ダブルス",$L52="bcde"),AND($D52="女",$D53="女",$E52="中学以下",$E53="一般",$I52="女子ダブルス",$L52="bcde"))</f>
        <v>0</v>
      </c>
      <c r="AI52" s="259" t="b">
        <f>OR(AND($D52="女",$D53="女",$E52="高校",$E53="高校",$I52="女子ダブルス",$L52="a"),AND($D52="女",$D53="女",$E52="高校",$E53="中学以下",$I52="女子ダブルス",$L52="a"),AND($D52="女",$D53="女",$E52="中学以下",$E53="高校",$I52="女子ダブルス",$L52="a"))</f>
        <v>0</v>
      </c>
      <c r="AJ52" s="259" t="b">
        <f>OR(AND($D52="女",$D53="女",$E52="高校",$E53="高校",$I52="女子ダブルス",$L52="bcde"),AND($D52="女",$D53="女",$E52="高校",$E53="中学以下",$I52="女子ダブルス",$L52="bcde"),AND($D52="女",$D53="女",$E52="中学以下",$E53="高校",$I52="女子ダブルス",$L52="bcde"))</f>
        <v>0</v>
      </c>
      <c r="AK52" s="259" t="b">
        <f>AND($D52="女",$D53="女",$E52="中学以下",$E53="中学以下",$I52="女子ダブルス",$L52="a")</f>
        <v>0</v>
      </c>
      <c r="AL52" s="259" t="b">
        <f>AND($D52="女",$D53="女",$E52="中学以下",$E53="中学以下",$I52="女子ダブルス",$L52="bcde")</f>
        <v>0</v>
      </c>
      <c r="AM52" s="259" t="b">
        <f>OR(AND($D52="男",$D53="女",$E52="一般",$E53="一般",$I52="ミックスダブルス",$L52="i"),AND($D52="女",$D53="男",$E52="一般",$E53="一般",$I52="ミックスダブルス",$L52="i"),AND($D52="男",$D53="女",$E52="一般",$E53="高校",$I52="ミックスダブルス",$L52="i"),AND($D52="男",$D53="女",$E52="一般",$E53="中学以下",$I52="ミックスダブルス",$L52="i"),AND($D52="女",$D53="男",$E52="一般",$E53="高校",$I52="ミックスダブルス",$L52="i"),AND($D52="女",$D53="男",$E52="一般",$E53="中学以下",$I52="ミックスダブルス",$L52="i"),AND($D52="女",$D53="男",$E52="高校",$E53="一般",$I52="ミックスダブルス",$L52="i"),AND($D52="男",$D53="女",$E52="高校",$E53="一般",$I52="ミックスダブルス",$L52="i"),AND($D52="男",$D53="女",$E52="中学以下",$E53="一般",$I52="ミックスダブルス",$L52="i"),AND($D52="女",$D53="男",$E52="中学以下",$E53="一般",$I52="ミックスダブルス",$L52="i"))</f>
        <v>0</v>
      </c>
      <c r="AN52" s="259" t="b">
        <f>OR(AND($D52="男",$D53="女",$E52="高校",$E53="高校",$I52="ミックスダブルス",$L52="i"),AND($D52="女",$D53="男",$E52="高校",$E53="高校",$I52="ミックスダブルス",$L52="i"),AND($D52="女",$D53="男",$E52="中学以下",$E53="高校",$I52="ミックスダブルス",$L52="i"),AND($D52="男",$D53="女",$E52="高校",$E53="中学以下",$I52="ミックスダブルス",$L52="i"),AND($D52="男",$D53="女",$E52="中学以下",$E53="高校",$I52="ミックスダブルス",$L52="i"),AND($D52="女",$D53="男",$E52="高校",$E53="中学以下",$I52="ミックスダブルス",$L52="i"))</f>
        <v>0</v>
      </c>
      <c r="AO52" s="259" t="b">
        <f>OR(AND($D52="男",$D53="女",$E52="中学以下",$E53="中学以下",$I52="ミックスダブルス",$L52="i"),AND($D52="女",$D53="男",$E52="中学以下",$E53="中学以下",$I52="ミックスダブルス",$L52="i"))</f>
        <v>0</v>
      </c>
      <c r="AP52" s="259" t="b">
        <f>OR(AND($D52="男",$D53="女",$E52="一般",$E53="一般",$I52="ミックスダブルス",$L52="j"),AND($D52="女",$D53="男",$E52="一般",$E53="一般",$I52="ミックスダブルス",$L52="j"),AND($D52="男",$D53="女",$E52="一般",$E53="高校",$I52="ミックスダブルス",$L52="j"),AND($D52="男",$D53="女",$E52="一般",$E53="中学以下",$I52="ミックスダブルス",$L52="j"),AND($D52="女",$D53="男",$E52="一般",$E53="高校",$I52="ミックスダブルス",$L52="j"),AND($D52="女",$D53="男",$E52="一般",$E53="中学以下",$I52="ミックスダブルス",$L52="j"),AND($D52="女",$D53="男",$E52="高校",$E53="一般",$I52="ミックスダブルス",$L52="j"),AND($D52="男",$D53="女",$E52="高校",$E53="一般",$I52="ミックスダブルス",$L52="j"),AND($D52="男",$D53="女",$E52="中学以下",$E53="一般",$I52="ミックスダブルス",$L52="j"),AND($D52="女",$D53="男",$E52="中学以下",$E53="一般",$I52="ミックスダブルス",$L52="j"))</f>
        <v>0</v>
      </c>
      <c r="AQ52" s="259" t="b">
        <f>OR(AND($D52="男",$D53="女",$E52="高校",$E53="高校",$I52="ミックスダブルス",$L52="j"),AND($D52="女",$D53="男",$E52="高校",$E53="高校",$I52="ミックスダブルス",$L52="j"),AND($D52="女",$D53="男",$E52="中学以下",$E53="高校",$I52="ミックスダブルス",$L52="j"),AND($D52="男",$D53="女",$E52="高校",$E53="中学以下",$I52="ミックスダブルス",$L52="j"),AND($D52="男",$D53="女",$E52="中学以下",$E53="高校",$I52="ミックスダブルス",$L52="j"),AND($D52="女",$D53="男",$E52="高校",$E53="中学以下",$I52="ミックスダブルス",$L52="j"))</f>
        <v>0</v>
      </c>
      <c r="AR52" s="259" t="b">
        <f>OR(AND($D52="男",$D53="女",$E52="中学以下",$E53="中学以下",$I52="ミックスダブルス",$L52="j"),AND($D52="女",$D53="男",$E52="中学以下",$E53="中学以下",$I52="ミックスダブルス",$L52="j"))</f>
        <v>0</v>
      </c>
      <c r="AS52" s="259" t="b">
        <f>AND($D52="男",$D53="男",$E52="一般",$E53="一般",$I52="男子45ダブルス",$L52="")</f>
        <v>0</v>
      </c>
    </row>
    <row r="53" spans="1:45" ht="30" customHeight="1" thickBot="1">
      <c r="A53" s="379"/>
      <c r="B53" s="380"/>
      <c r="C53" s="380"/>
      <c r="D53" s="81"/>
      <c r="E53" s="101"/>
      <c r="F53" s="381"/>
      <c r="G53" s="381"/>
      <c r="H53" s="381"/>
      <c r="I53" s="382"/>
      <c r="J53" s="383"/>
      <c r="K53" s="384"/>
      <c r="L53" s="378"/>
      <c r="M53" s="82"/>
      <c r="N53" s="374" t="str">
        <f>IF(A53="","",A53)</f>
        <v/>
      </c>
      <c r="O53" s="372"/>
      <c r="P53" s="372"/>
      <c r="Q53" s="88"/>
      <c r="R53" s="373" t="str">
        <f t="shared" si="15"/>
        <v/>
      </c>
      <c r="S53" s="373"/>
      <c r="T53" s="373"/>
      <c r="U53" s="319"/>
      <c r="V53" s="320"/>
      <c r="W53" s="321"/>
      <c r="X53" s="363"/>
      <c r="Y53" s="56" t="str">
        <f t="shared" si="17"/>
        <v/>
      </c>
      <c r="Z53" s="95" t="b">
        <f t="shared" si="7"/>
        <v>0</v>
      </c>
      <c r="AA53" s="259"/>
      <c r="AB53" s="259"/>
      <c r="AC53" s="259"/>
      <c r="AD53" s="259"/>
      <c r="AE53" s="259"/>
      <c r="AF53" s="259"/>
      <c r="AG53" s="259"/>
      <c r="AH53" s="259"/>
      <c r="AI53" s="259"/>
      <c r="AJ53" s="259"/>
      <c r="AK53" s="259"/>
      <c r="AL53" s="259"/>
      <c r="AM53" s="259"/>
      <c r="AN53" s="259"/>
      <c r="AO53" s="259"/>
      <c r="AP53" s="259"/>
      <c r="AQ53" s="259"/>
      <c r="AR53" s="259"/>
      <c r="AS53" s="259"/>
    </row>
    <row r="54" spans="1:45" ht="24" thickTop="1">
      <c r="N54" s="385"/>
      <c r="O54" s="385"/>
      <c r="P54" s="385"/>
      <c r="Q54" s="89"/>
      <c r="R54" s="386"/>
      <c r="S54" s="386"/>
      <c r="T54" s="386"/>
      <c r="U54" s="386"/>
      <c r="V54" s="386"/>
      <c r="W54" s="386"/>
    </row>
    <row r="55" spans="1:45">
      <c r="A55" s="57" t="s">
        <v>52</v>
      </c>
    </row>
    <row r="56" spans="1:45">
      <c r="A56" t="s">
        <v>53</v>
      </c>
    </row>
    <row r="57" spans="1:45">
      <c r="A57" t="s">
        <v>54</v>
      </c>
    </row>
    <row r="58" spans="1:45">
      <c r="A58" t="s">
        <v>58</v>
      </c>
    </row>
    <row r="59" spans="1:45">
      <c r="A59" t="s">
        <v>59</v>
      </c>
    </row>
    <row r="60" spans="1:45">
      <c r="A60" t="s">
        <v>60</v>
      </c>
    </row>
    <row r="61" spans="1:45">
      <c r="A61" t="s">
        <v>55</v>
      </c>
    </row>
    <row r="62" spans="1:45">
      <c r="A62" s="57" t="s">
        <v>56</v>
      </c>
    </row>
    <row r="63" spans="1:45">
      <c r="A63" s="57" t="s">
        <v>57</v>
      </c>
    </row>
  </sheetData>
  <mergeCells count="424">
    <mergeCell ref="N54:P54"/>
    <mergeCell ref="R54:T54"/>
    <mergeCell ref="U54:W54"/>
    <mergeCell ref="AQ52:AQ53"/>
    <mergeCell ref="AO52:AO53"/>
    <mergeCell ref="U52:W53"/>
    <mergeCell ref="AH52:AH53"/>
    <mergeCell ref="AI52:AI53"/>
    <mergeCell ref="AJ52:AJ53"/>
    <mergeCell ref="X52:X53"/>
    <mergeCell ref="AA52:AA53"/>
    <mergeCell ref="AB52:AB53"/>
    <mergeCell ref="AC52:AC53"/>
    <mergeCell ref="AD52:AD53"/>
    <mergeCell ref="AR52:AR53"/>
    <mergeCell ref="AP52:AP53"/>
    <mergeCell ref="AE52:AE53"/>
    <mergeCell ref="AF52:AF53"/>
    <mergeCell ref="AG52:AG53"/>
    <mergeCell ref="AS52:AS53"/>
    <mergeCell ref="AK52:AK53"/>
    <mergeCell ref="AL52:AL53"/>
    <mergeCell ref="AM52:AM53"/>
    <mergeCell ref="AN52:AN53"/>
    <mergeCell ref="AH50:AH51"/>
    <mergeCell ref="AI50:AI51"/>
    <mergeCell ref="AJ50:AJ51"/>
    <mergeCell ref="X50:X51"/>
    <mergeCell ref="AA50:AA51"/>
    <mergeCell ref="AB50:AB51"/>
    <mergeCell ref="AC50:AC51"/>
    <mergeCell ref="AD50:AD51"/>
    <mergeCell ref="A52:C52"/>
    <mergeCell ref="F52:H52"/>
    <mergeCell ref="L52:L53"/>
    <mergeCell ref="N52:P52"/>
    <mergeCell ref="R52:T52"/>
    <mergeCell ref="A53:C53"/>
    <mergeCell ref="F53:H53"/>
    <mergeCell ref="N53:P53"/>
    <mergeCell ref="R53:T53"/>
    <mergeCell ref="I52:K53"/>
    <mergeCell ref="AQ48:AQ49"/>
    <mergeCell ref="AQ50:AQ51"/>
    <mergeCell ref="AR50:AR51"/>
    <mergeCell ref="AS50:AS51"/>
    <mergeCell ref="A51:C51"/>
    <mergeCell ref="F51:H51"/>
    <mergeCell ref="N51:P51"/>
    <mergeCell ref="R51:T51"/>
    <mergeCell ref="AK50:AK51"/>
    <mergeCell ref="AL50:AL51"/>
    <mergeCell ref="AM50:AM51"/>
    <mergeCell ref="A50:C50"/>
    <mergeCell ref="F50:H50"/>
    <mergeCell ref="L50:L51"/>
    <mergeCell ref="N50:P50"/>
    <mergeCell ref="R50:T50"/>
    <mergeCell ref="I50:K51"/>
    <mergeCell ref="U50:W51"/>
    <mergeCell ref="AN50:AN51"/>
    <mergeCell ref="AO50:AO51"/>
    <mergeCell ref="AP50:AP51"/>
    <mergeCell ref="AE50:AE51"/>
    <mergeCell ref="AF50:AF51"/>
    <mergeCell ref="AG50:AG51"/>
    <mergeCell ref="AR48:AR49"/>
    <mergeCell ref="AS48:AS49"/>
    <mergeCell ref="A49:C49"/>
    <mergeCell ref="F49:H49"/>
    <mergeCell ref="N49:P49"/>
    <mergeCell ref="R49:T49"/>
    <mergeCell ref="AK48:AK49"/>
    <mergeCell ref="AL48:AL49"/>
    <mergeCell ref="AM48:AM49"/>
    <mergeCell ref="AD48:AD49"/>
    <mergeCell ref="A48:C48"/>
    <mergeCell ref="F48:H48"/>
    <mergeCell ref="L48:L49"/>
    <mergeCell ref="N48:P48"/>
    <mergeCell ref="R48:T48"/>
    <mergeCell ref="I48:K49"/>
    <mergeCell ref="AN48:AN49"/>
    <mergeCell ref="AO48:AO49"/>
    <mergeCell ref="AP48:AP49"/>
    <mergeCell ref="AE48:AE49"/>
    <mergeCell ref="AF48:AF49"/>
    <mergeCell ref="AG48:AG49"/>
    <mergeCell ref="AH48:AH49"/>
    <mergeCell ref="AI48:AI49"/>
    <mergeCell ref="AI46:AI47"/>
    <mergeCell ref="AJ46:AJ47"/>
    <mergeCell ref="X46:X47"/>
    <mergeCell ref="AA46:AA47"/>
    <mergeCell ref="AB46:AB47"/>
    <mergeCell ref="AC46:AC47"/>
    <mergeCell ref="AD46:AD47"/>
    <mergeCell ref="AJ48:AJ49"/>
    <mergeCell ref="X48:X49"/>
    <mergeCell ref="AA48:AA49"/>
    <mergeCell ref="AB48:AB49"/>
    <mergeCell ref="AC48:AC49"/>
    <mergeCell ref="AQ44:AQ45"/>
    <mergeCell ref="AQ46:AQ47"/>
    <mergeCell ref="AR46:AR47"/>
    <mergeCell ref="AS46:AS47"/>
    <mergeCell ref="A47:C47"/>
    <mergeCell ref="F47:H47"/>
    <mergeCell ref="N47:P47"/>
    <mergeCell ref="R47:T47"/>
    <mergeCell ref="AK46:AK47"/>
    <mergeCell ref="AL46:AL47"/>
    <mergeCell ref="AM46:AM47"/>
    <mergeCell ref="A46:C46"/>
    <mergeCell ref="F46:H46"/>
    <mergeCell ref="L46:L47"/>
    <mergeCell ref="N46:P46"/>
    <mergeCell ref="R46:T46"/>
    <mergeCell ref="I46:K47"/>
    <mergeCell ref="AN46:AN47"/>
    <mergeCell ref="AO46:AO47"/>
    <mergeCell ref="AP46:AP47"/>
    <mergeCell ref="AE46:AE47"/>
    <mergeCell ref="AF46:AF47"/>
    <mergeCell ref="AG46:AG47"/>
    <mergeCell ref="AH46:AH47"/>
    <mergeCell ref="AR44:AR45"/>
    <mergeCell ref="AS44:AS45"/>
    <mergeCell ref="A45:C45"/>
    <mergeCell ref="F45:H45"/>
    <mergeCell ref="N45:P45"/>
    <mergeCell ref="R45:T45"/>
    <mergeCell ref="AK44:AK45"/>
    <mergeCell ref="AL44:AL45"/>
    <mergeCell ref="AM44:AM45"/>
    <mergeCell ref="AD44:AD45"/>
    <mergeCell ref="A44:C44"/>
    <mergeCell ref="F44:H44"/>
    <mergeCell ref="L44:L45"/>
    <mergeCell ref="N44:P44"/>
    <mergeCell ref="R44:T44"/>
    <mergeCell ref="I44:K45"/>
    <mergeCell ref="AN44:AN45"/>
    <mergeCell ref="AO44:AO45"/>
    <mergeCell ref="AP44:AP45"/>
    <mergeCell ref="AE44:AE45"/>
    <mergeCell ref="AF44:AF45"/>
    <mergeCell ref="AG44:AG45"/>
    <mergeCell ref="AH44:AH45"/>
    <mergeCell ref="AI44:AI45"/>
    <mergeCell ref="AA42:AA43"/>
    <mergeCell ref="AB42:AB43"/>
    <mergeCell ref="AC42:AC43"/>
    <mergeCell ref="AD42:AD43"/>
    <mergeCell ref="AJ44:AJ45"/>
    <mergeCell ref="X44:X45"/>
    <mergeCell ref="AA44:AA45"/>
    <mergeCell ref="AB44:AB45"/>
    <mergeCell ref="AC44:AC45"/>
    <mergeCell ref="AS42:AS43"/>
    <mergeCell ref="A43:C43"/>
    <mergeCell ref="F43:H43"/>
    <mergeCell ref="N43:P43"/>
    <mergeCell ref="R43:T43"/>
    <mergeCell ref="AK42:AK43"/>
    <mergeCell ref="AL42:AL43"/>
    <mergeCell ref="AM42:AM43"/>
    <mergeCell ref="A42:C42"/>
    <mergeCell ref="F42:H42"/>
    <mergeCell ref="L42:L43"/>
    <mergeCell ref="N42:P42"/>
    <mergeCell ref="R42:T42"/>
    <mergeCell ref="I42:K43"/>
    <mergeCell ref="AN42:AN43"/>
    <mergeCell ref="AO42:AO43"/>
    <mergeCell ref="AP42:AP43"/>
    <mergeCell ref="AE42:AE43"/>
    <mergeCell ref="AF42:AF43"/>
    <mergeCell ref="AG42:AG43"/>
    <mergeCell ref="AH42:AH43"/>
    <mergeCell ref="AI42:AI43"/>
    <mergeCell ref="AJ42:AJ43"/>
    <mergeCell ref="X42:X43"/>
    <mergeCell ref="AE40:AE41"/>
    <mergeCell ref="AF40:AF41"/>
    <mergeCell ref="AG40:AG41"/>
    <mergeCell ref="AH40:AH41"/>
    <mergeCell ref="AI40:AI41"/>
    <mergeCell ref="AQ40:AQ41"/>
    <mergeCell ref="AQ42:AQ43"/>
    <mergeCell ref="AR42:AR43"/>
    <mergeCell ref="AJ40:AJ41"/>
    <mergeCell ref="X40:X41"/>
    <mergeCell ref="AA40:AA41"/>
    <mergeCell ref="AB40:AB41"/>
    <mergeCell ref="AC40:AC41"/>
    <mergeCell ref="AR40:AR41"/>
    <mergeCell ref="AS40:AS41"/>
    <mergeCell ref="A41:C41"/>
    <mergeCell ref="F41:H41"/>
    <mergeCell ref="N41:P41"/>
    <mergeCell ref="R41:T41"/>
    <mergeCell ref="AK40:AK41"/>
    <mergeCell ref="AL40:AL41"/>
    <mergeCell ref="AM40:AM41"/>
    <mergeCell ref="AD40:AD41"/>
    <mergeCell ref="A40:C40"/>
    <mergeCell ref="F40:H40"/>
    <mergeCell ref="L40:L41"/>
    <mergeCell ref="N40:P40"/>
    <mergeCell ref="R40:T40"/>
    <mergeCell ref="I40:K41"/>
    <mergeCell ref="U40:W41"/>
    <mergeCell ref="AN40:AN41"/>
    <mergeCell ref="AO40:AO41"/>
    <mergeCell ref="AP40:AP41"/>
    <mergeCell ref="A39:C39"/>
    <mergeCell ref="F39:H39"/>
    <mergeCell ref="N39:P39"/>
    <mergeCell ref="R39:T39"/>
    <mergeCell ref="AK38:AK39"/>
    <mergeCell ref="AL38:AL39"/>
    <mergeCell ref="AM38:AM39"/>
    <mergeCell ref="A38:C38"/>
    <mergeCell ref="F38:H38"/>
    <mergeCell ref="L38:L39"/>
    <mergeCell ref="N38:P38"/>
    <mergeCell ref="R38:T38"/>
    <mergeCell ref="I38:K39"/>
    <mergeCell ref="AE38:AE39"/>
    <mergeCell ref="AF38:AF39"/>
    <mergeCell ref="AG38:AG39"/>
    <mergeCell ref="AH38:AH39"/>
    <mergeCell ref="AI38:AI39"/>
    <mergeCell ref="AJ38:AJ39"/>
    <mergeCell ref="X38:X39"/>
    <mergeCell ref="AA38:AA39"/>
    <mergeCell ref="AB38:AB39"/>
    <mergeCell ref="AC38:AC39"/>
    <mergeCell ref="AD38:AD39"/>
    <mergeCell ref="AQ38:AQ39"/>
    <mergeCell ref="AR38:AR39"/>
    <mergeCell ref="AS38:AS39"/>
    <mergeCell ref="AN38:AN39"/>
    <mergeCell ref="AO38:AO39"/>
    <mergeCell ref="AP38:AP39"/>
    <mergeCell ref="AQ36:AQ37"/>
    <mergeCell ref="AR36:AR37"/>
    <mergeCell ref="AS36:AS37"/>
    <mergeCell ref="AN36:AN37"/>
    <mergeCell ref="AO36:AO37"/>
    <mergeCell ref="AP36:AP37"/>
    <mergeCell ref="A37:C37"/>
    <mergeCell ref="F37:H37"/>
    <mergeCell ref="N37:P37"/>
    <mergeCell ref="R37:T37"/>
    <mergeCell ref="AK36:AK37"/>
    <mergeCell ref="AL36:AL37"/>
    <mergeCell ref="AM36:AM37"/>
    <mergeCell ref="A36:C36"/>
    <mergeCell ref="F36:H36"/>
    <mergeCell ref="L36:L37"/>
    <mergeCell ref="N36:P36"/>
    <mergeCell ref="R36:T36"/>
    <mergeCell ref="I36:K37"/>
    <mergeCell ref="X36:X37"/>
    <mergeCell ref="AA36:AA37"/>
    <mergeCell ref="AB36:AB37"/>
    <mergeCell ref="AC36:AC37"/>
    <mergeCell ref="AD36:AD37"/>
    <mergeCell ref="AE36:AE37"/>
    <mergeCell ref="AF36:AF37"/>
    <mergeCell ref="AG36:AG37"/>
    <mergeCell ref="AH36:AH37"/>
    <mergeCell ref="AI36:AI37"/>
    <mergeCell ref="AJ36:AJ37"/>
    <mergeCell ref="AR34:AR35"/>
    <mergeCell ref="AS34:AS35"/>
    <mergeCell ref="A35:C35"/>
    <mergeCell ref="F35:H35"/>
    <mergeCell ref="N35:P35"/>
    <mergeCell ref="R35:T35"/>
    <mergeCell ref="AK34:AK35"/>
    <mergeCell ref="AL34:AL35"/>
    <mergeCell ref="AM34:AM35"/>
    <mergeCell ref="AN34:AN35"/>
    <mergeCell ref="AG34:AG35"/>
    <mergeCell ref="AH34:AH35"/>
    <mergeCell ref="AI34:AI35"/>
    <mergeCell ref="AJ34:AJ35"/>
    <mergeCell ref="X34:X35"/>
    <mergeCell ref="AA34:AA35"/>
    <mergeCell ref="AB34:AB35"/>
    <mergeCell ref="AC34:AC35"/>
    <mergeCell ref="AD34:AD35"/>
    <mergeCell ref="A32:C32"/>
    <mergeCell ref="F32:H32"/>
    <mergeCell ref="I32:K32"/>
    <mergeCell ref="N32:P32"/>
    <mergeCell ref="R32:T32"/>
    <mergeCell ref="AQ34:AQ35"/>
    <mergeCell ref="AO34:AO35"/>
    <mergeCell ref="AP34:AP35"/>
    <mergeCell ref="AE34:AE35"/>
    <mergeCell ref="AF34:AF35"/>
    <mergeCell ref="A34:C34"/>
    <mergeCell ref="F34:H34"/>
    <mergeCell ref="L34:L35"/>
    <mergeCell ref="N34:P34"/>
    <mergeCell ref="R34:T34"/>
    <mergeCell ref="I34:K35"/>
    <mergeCell ref="A30:C30"/>
    <mergeCell ref="F30:H30"/>
    <mergeCell ref="I30:K30"/>
    <mergeCell ref="N30:P30"/>
    <mergeCell ref="R30:T30"/>
    <mergeCell ref="U30:W30"/>
    <mergeCell ref="A31:C31"/>
    <mergeCell ref="F31:H31"/>
    <mergeCell ref="I31:K31"/>
    <mergeCell ref="N31:P31"/>
    <mergeCell ref="R31:T31"/>
    <mergeCell ref="U31:W31"/>
    <mergeCell ref="A28:C28"/>
    <mergeCell ref="F28:H28"/>
    <mergeCell ref="I28:K28"/>
    <mergeCell ref="N28:P28"/>
    <mergeCell ref="R28:T28"/>
    <mergeCell ref="U28:W28"/>
    <mergeCell ref="A29:C29"/>
    <mergeCell ref="F29:H29"/>
    <mergeCell ref="I29:K29"/>
    <mergeCell ref="N29:P29"/>
    <mergeCell ref="R29:T29"/>
    <mergeCell ref="U29:W29"/>
    <mergeCell ref="A26:C26"/>
    <mergeCell ref="F26:H26"/>
    <mergeCell ref="I26:K26"/>
    <mergeCell ref="N26:P26"/>
    <mergeCell ref="R26:T26"/>
    <mergeCell ref="U26:W26"/>
    <mergeCell ref="A27:C27"/>
    <mergeCell ref="F27:H27"/>
    <mergeCell ref="I27:K27"/>
    <mergeCell ref="N27:P27"/>
    <mergeCell ref="R27:T27"/>
    <mergeCell ref="U27:W27"/>
    <mergeCell ref="A24:C24"/>
    <mergeCell ref="F24:H24"/>
    <mergeCell ref="I24:K24"/>
    <mergeCell ref="N24:P24"/>
    <mergeCell ref="R24:T24"/>
    <mergeCell ref="U24:W24"/>
    <mergeCell ref="A25:C25"/>
    <mergeCell ref="F25:H25"/>
    <mergeCell ref="I25:K25"/>
    <mergeCell ref="N25:P25"/>
    <mergeCell ref="R25:T25"/>
    <mergeCell ref="U25:W25"/>
    <mergeCell ref="A22:C22"/>
    <mergeCell ref="F22:H22"/>
    <mergeCell ref="I22:K22"/>
    <mergeCell ref="N22:P22"/>
    <mergeCell ref="R22:T22"/>
    <mergeCell ref="U22:W22"/>
    <mergeCell ref="A23:C23"/>
    <mergeCell ref="F23:H23"/>
    <mergeCell ref="I23:K23"/>
    <mergeCell ref="N23:P23"/>
    <mergeCell ref="R23:T23"/>
    <mergeCell ref="U23:W23"/>
    <mergeCell ref="C19:D19"/>
    <mergeCell ref="F19:G19"/>
    <mergeCell ref="I19:J19"/>
    <mergeCell ref="L19:M19"/>
    <mergeCell ref="S19:T19"/>
    <mergeCell ref="V19:W19"/>
    <mergeCell ref="X19:Y19"/>
    <mergeCell ref="O18:Q18"/>
    <mergeCell ref="A18:B18"/>
    <mergeCell ref="C18:D18"/>
    <mergeCell ref="F18:G18"/>
    <mergeCell ref="I18:J18"/>
    <mergeCell ref="L18:M18"/>
    <mergeCell ref="U42:W43"/>
    <mergeCell ref="U44:W45"/>
    <mergeCell ref="U46:W47"/>
    <mergeCell ref="U48:W49"/>
    <mergeCell ref="P6:Q6"/>
    <mergeCell ref="P7:Q7"/>
    <mergeCell ref="P8:Q8"/>
    <mergeCell ref="P9:Q9"/>
    <mergeCell ref="P10:Q10"/>
    <mergeCell ref="U34:W35"/>
    <mergeCell ref="U38:W39"/>
    <mergeCell ref="S18:T18"/>
    <mergeCell ref="V18:W18"/>
    <mergeCell ref="U32:W32"/>
    <mergeCell ref="S17:T17"/>
    <mergeCell ref="V17:W17"/>
    <mergeCell ref="A3:C3"/>
    <mergeCell ref="N3:O3"/>
    <mergeCell ref="A4:C4"/>
    <mergeCell ref="N4:O4"/>
    <mergeCell ref="A17:B17"/>
    <mergeCell ref="C17:D17"/>
    <mergeCell ref="D3:M3"/>
    <mergeCell ref="P3:Y3"/>
    <mergeCell ref="U36:W37"/>
    <mergeCell ref="P4:Y4"/>
    <mergeCell ref="O19:Q19"/>
    <mergeCell ref="P12:Q12"/>
    <mergeCell ref="P13:Q13"/>
    <mergeCell ref="P14:Q14"/>
    <mergeCell ref="P15:Q15"/>
    <mergeCell ref="P16:Q16"/>
    <mergeCell ref="O17:Q17"/>
    <mergeCell ref="X17:Y17"/>
    <mergeCell ref="P11:Q11"/>
    <mergeCell ref="F17:G17"/>
    <mergeCell ref="I17:J17"/>
    <mergeCell ref="L17:M17"/>
    <mergeCell ref="X18:Y18"/>
    <mergeCell ref="A19:B19"/>
  </mergeCells>
  <phoneticPr fontId="13"/>
  <conditionalFormatting sqref="Q23:Q32">
    <cfRule type="expression" dxfId="1" priority="3" stopIfTrue="1">
      <formula>$Z23=TRUE</formula>
    </cfRule>
  </conditionalFormatting>
  <conditionalFormatting sqref="Q34:Q53">
    <cfRule type="expression" dxfId="0" priority="1" stopIfTrue="1">
      <formula>$Z34=TRUE</formula>
    </cfRule>
  </conditionalFormatting>
  <dataValidations count="5">
    <dataValidation type="list" allowBlank="1" showInputMessage="1" showErrorMessage="1" sqref="E23:E32 E34:E53" xr:uid="{B0394216-DE2C-480A-8035-48648C356761}">
      <formula1>$AM$24:$AM$27</formula1>
    </dataValidation>
    <dataValidation type="list" allowBlank="1" showInputMessage="1" showErrorMessage="1" sqref="D23:D32 D34:D53" xr:uid="{F5EF1959-BF5D-4349-899D-F65660D99C63}">
      <formula1>$AP$24:$AP$25</formula1>
    </dataValidation>
    <dataValidation type="list" allowBlank="1" showInputMessage="1" showErrorMessage="1" sqref="L34:L53" xr:uid="{9AAC6C55-BEC4-4A5D-AA46-387F3B16F940}">
      <formula1>$AJ$24:$AJ$30</formula1>
    </dataValidation>
    <dataValidation type="list" allowBlank="1" showInputMessage="1" showErrorMessage="1" sqref="I23:K32" xr:uid="{5ED0B2D2-91A2-40B1-A684-119A778C38DF}">
      <formula1>$AR$24:$AR$25</formula1>
    </dataValidation>
    <dataValidation type="list" allowBlank="1" showInputMessage="1" showErrorMessage="1" sqref="I34:K53" xr:uid="{43C9A526-9A15-4477-BE37-EE7D0F5D213F}">
      <formula1>$AU$24:$AU$27</formula1>
    </dataValidation>
  </dataValidations>
  <pageMargins left="0.39370078740157483" right="0" top="0.19685039370078741" bottom="0" header="0.31496062992125984" footer="0.31496062992125984"/>
  <pageSetup paperSize="9" scale="58"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0C446-CF09-4DA7-9642-01892D23A5BB}">
  <sheetPr>
    <tabColor rgb="FF00B0F0"/>
  </sheetPr>
  <dimension ref="B1:AF38"/>
  <sheetViews>
    <sheetView topLeftCell="F1" zoomScaleNormal="100" workbookViewId="0">
      <selection activeCell="AN31" sqref="AN31"/>
    </sheetView>
  </sheetViews>
  <sheetFormatPr defaultRowHeight="13.2"/>
  <cols>
    <col min="1" max="1" width="1.6640625" customWidth="1"/>
    <col min="2" max="2" width="4" customWidth="1"/>
    <col min="3" max="3" width="17" customWidth="1"/>
    <col min="4" max="4" width="3.88671875" customWidth="1"/>
    <col min="5" max="5" width="20.109375" customWidth="1"/>
    <col min="6" max="6" width="15.109375" customWidth="1"/>
    <col min="7" max="7" width="5.21875" customWidth="1"/>
    <col min="8" max="8" width="2.21875" customWidth="1"/>
    <col min="9" max="9" width="4.33203125" customWidth="1"/>
    <col min="10" max="10" width="17" customWidth="1"/>
    <col min="11" max="11" width="3.88671875" customWidth="1"/>
    <col min="12" max="12" width="20.109375" customWidth="1"/>
    <col min="13" max="13" width="15.109375" customWidth="1"/>
    <col min="14" max="14" width="5.21875" customWidth="1"/>
    <col min="15" max="23" width="0" hidden="1" customWidth="1"/>
    <col min="27" max="34" width="0" hidden="1" customWidth="1"/>
  </cols>
  <sheetData>
    <row r="1" spans="2:32" ht="22.5" customHeight="1" thickBot="1">
      <c r="C1" s="116" t="s">
        <v>224</v>
      </c>
      <c r="G1" s="148"/>
      <c r="J1" s="149" t="s">
        <v>225</v>
      </c>
      <c r="K1" s="396" t="s">
        <v>247</v>
      </c>
      <c r="L1" s="396"/>
      <c r="M1" s="396"/>
      <c r="N1" s="397"/>
    </row>
    <row r="2" spans="2:32" ht="13.95" customHeight="1" thickBot="1">
      <c r="C2" s="116"/>
      <c r="G2" s="148"/>
      <c r="J2" s="86"/>
      <c r="K2" s="86"/>
      <c r="L2" s="86"/>
      <c r="M2" s="400" t="s">
        <v>228</v>
      </c>
      <c r="N2" s="400"/>
    </row>
    <row r="3" spans="2:32" ht="22.5" customHeight="1" thickBot="1">
      <c r="C3" s="150" t="s">
        <v>226</v>
      </c>
      <c r="D3" s="398"/>
      <c r="E3" s="398"/>
      <c r="F3" s="398"/>
      <c r="G3" s="399"/>
      <c r="J3" s="149" t="s">
        <v>227</v>
      </c>
      <c r="K3" s="398"/>
      <c r="L3" s="398"/>
      <c r="M3" s="398"/>
      <c r="N3" s="399"/>
    </row>
    <row r="4" spans="2:32" ht="9.4499999999999993" customHeight="1">
      <c r="C4" s="116"/>
      <c r="G4" s="148"/>
      <c r="J4" s="86"/>
      <c r="K4" s="86"/>
      <c r="L4" s="86"/>
      <c r="M4" s="86"/>
      <c r="N4" s="86"/>
    </row>
    <row r="5" spans="2:32" ht="13.8" thickBot="1">
      <c r="C5" s="152" t="s">
        <v>258</v>
      </c>
      <c r="J5" s="152" t="s">
        <v>259</v>
      </c>
    </row>
    <row r="6" spans="2:32" ht="15.45" customHeight="1" thickBot="1">
      <c r="B6" s="123"/>
      <c r="C6" s="124" t="s">
        <v>219</v>
      </c>
      <c r="D6" s="125" t="s">
        <v>220</v>
      </c>
      <c r="E6" s="126" t="s">
        <v>221</v>
      </c>
      <c r="F6" s="126" t="s">
        <v>222</v>
      </c>
      <c r="G6" s="127" t="s">
        <v>223</v>
      </c>
      <c r="H6" s="122"/>
      <c r="I6" s="123"/>
      <c r="J6" s="124" t="s">
        <v>219</v>
      </c>
      <c r="K6" s="125" t="s">
        <v>220</v>
      </c>
      <c r="L6" s="126" t="s">
        <v>221</v>
      </c>
      <c r="M6" s="125" t="s">
        <v>222</v>
      </c>
      <c r="N6" s="151" t="s">
        <v>223</v>
      </c>
      <c r="Q6" t="s">
        <v>246</v>
      </c>
    </row>
    <row r="7" spans="2:32" ht="15" customHeight="1">
      <c r="B7" s="107">
        <v>1</v>
      </c>
      <c r="C7" s="128"/>
      <c r="D7" s="121"/>
      <c r="E7" s="106"/>
      <c r="F7" s="109"/>
      <c r="G7" s="129"/>
      <c r="H7" s="86"/>
      <c r="I7" s="312">
        <v>1</v>
      </c>
      <c r="J7" s="130"/>
      <c r="K7" s="393"/>
      <c r="L7" s="131"/>
      <c r="M7" s="387"/>
      <c r="N7" s="389"/>
      <c r="O7" s="391"/>
      <c r="Q7" t="s">
        <v>247</v>
      </c>
      <c r="AB7" t="s">
        <v>253</v>
      </c>
      <c r="AD7" t="s">
        <v>254</v>
      </c>
      <c r="AF7" t="s">
        <v>256</v>
      </c>
    </row>
    <row r="8" spans="2:32" ht="15" customHeight="1">
      <c r="B8" s="106">
        <v>2</v>
      </c>
      <c r="C8" s="132"/>
      <c r="D8" s="121"/>
      <c r="E8" s="133"/>
      <c r="F8" s="109"/>
      <c r="G8" s="134"/>
      <c r="H8" s="86"/>
      <c r="I8" s="269"/>
      <c r="J8" s="135"/>
      <c r="K8" s="266"/>
      <c r="L8" s="107"/>
      <c r="M8" s="388"/>
      <c r="N8" s="390"/>
      <c r="O8" s="391"/>
      <c r="Q8" t="s">
        <v>248</v>
      </c>
      <c r="AB8" t="s">
        <v>233</v>
      </c>
      <c r="AD8" t="s">
        <v>255</v>
      </c>
      <c r="AF8" t="s">
        <v>257</v>
      </c>
    </row>
    <row r="9" spans="2:32" ht="15" customHeight="1">
      <c r="B9" s="106">
        <v>3</v>
      </c>
      <c r="C9" s="132"/>
      <c r="D9" s="121"/>
      <c r="E9" s="133"/>
      <c r="F9" s="109"/>
      <c r="G9" s="136"/>
      <c r="H9" s="86"/>
      <c r="I9" s="267">
        <v>2</v>
      </c>
      <c r="J9" s="137"/>
      <c r="K9" s="265"/>
      <c r="L9" s="138"/>
      <c r="M9" s="387"/>
      <c r="N9" s="392"/>
      <c r="O9" s="391"/>
      <c r="Q9" t="s">
        <v>251</v>
      </c>
    </row>
    <row r="10" spans="2:32" ht="15" customHeight="1">
      <c r="B10" s="106">
        <v>4</v>
      </c>
      <c r="C10" s="139"/>
      <c r="D10" s="121"/>
      <c r="E10" s="140"/>
      <c r="F10" s="109"/>
      <c r="G10" s="134"/>
      <c r="H10" s="86"/>
      <c r="I10" s="269"/>
      <c r="J10" s="141"/>
      <c r="K10" s="299"/>
      <c r="L10" s="108"/>
      <c r="M10" s="388"/>
      <c r="N10" s="390"/>
      <c r="O10" s="391"/>
      <c r="Q10" t="s">
        <v>249</v>
      </c>
    </row>
    <row r="11" spans="2:32" ht="15" customHeight="1">
      <c r="B11" s="106">
        <v>5</v>
      </c>
      <c r="C11" s="106"/>
      <c r="D11" s="121"/>
      <c r="E11" s="106"/>
      <c r="F11" s="109"/>
      <c r="G11" s="136"/>
      <c r="H11" s="86"/>
      <c r="I11" s="267">
        <v>3</v>
      </c>
      <c r="J11" s="137"/>
      <c r="K11" s="265"/>
      <c r="L11" s="138"/>
      <c r="M11" s="387"/>
      <c r="N11" s="392"/>
      <c r="O11" s="391"/>
      <c r="Q11" t="s">
        <v>252</v>
      </c>
    </row>
    <row r="12" spans="2:32" ht="15" customHeight="1">
      <c r="B12" s="106">
        <v>6</v>
      </c>
      <c r="C12" s="109"/>
      <c r="D12" s="121"/>
      <c r="E12" s="106"/>
      <c r="F12" s="109"/>
      <c r="G12" s="134"/>
      <c r="H12" s="86"/>
      <c r="I12" s="269"/>
      <c r="J12" s="141"/>
      <c r="K12" s="299"/>
      <c r="L12" s="108"/>
      <c r="M12" s="388"/>
      <c r="N12" s="390"/>
      <c r="O12" s="391"/>
      <c r="Q12" t="s">
        <v>250</v>
      </c>
    </row>
    <row r="13" spans="2:32" ht="15" customHeight="1">
      <c r="B13" s="106">
        <v>7</v>
      </c>
      <c r="C13" s="109"/>
      <c r="D13" s="121"/>
      <c r="E13" s="117"/>
      <c r="F13" s="109"/>
      <c r="G13" s="136"/>
      <c r="H13" s="86"/>
      <c r="I13" s="267">
        <v>4</v>
      </c>
      <c r="J13" s="142"/>
      <c r="K13" s="265"/>
      <c r="L13" s="118"/>
      <c r="M13" s="387"/>
      <c r="N13" s="392"/>
      <c r="O13" s="391"/>
    </row>
    <row r="14" spans="2:32" ht="15" customHeight="1">
      <c r="B14" s="106">
        <v>8</v>
      </c>
      <c r="C14" s="109"/>
      <c r="D14" s="121"/>
      <c r="E14" s="106"/>
      <c r="F14" s="109"/>
      <c r="G14" s="134"/>
      <c r="H14" s="86"/>
      <c r="I14" s="269"/>
      <c r="J14" s="107"/>
      <c r="K14" s="299"/>
      <c r="L14" s="119"/>
      <c r="M14" s="388"/>
      <c r="N14" s="390"/>
      <c r="O14" s="391"/>
    </row>
    <row r="15" spans="2:32" ht="15" customHeight="1">
      <c r="B15" s="106">
        <v>9</v>
      </c>
      <c r="C15" s="109"/>
      <c r="D15" s="121"/>
      <c r="E15" s="106"/>
      <c r="F15" s="109"/>
      <c r="G15" s="136"/>
      <c r="H15" s="86"/>
      <c r="I15" s="267">
        <v>5</v>
      </c>
      <c r="J15" s="143"/>
      <c r="K15" s="265"/>
      <c r="L15" s="118"/>
      <c r="M15" s="387"/>
      <c r="N15" s="392"/>
    </row>
    <row r="16" spans="2:32" ht="15" customHeight="1">
      <c r="B16" s="106">
        <v>10</v>
      </c>
      <c r="C16" s="109"/>
      <c r="D16" s="121"/>
      <c r="E16" s="106"/>
      <c r="F16" s="109"/>
      <c r="G16" s="134"/>
      <c r="H16" s="86"/>
      <c r="I16" s="269"/>
      <c r="J16" s="107"/>
      <c r="K16" s="299"/>
      <c r="L16" s="119"/>
      <c r="M16" s="388"/>
      <c r="N16" s="390"/>
    </row>
    <row r="17" spans="2:14" ht="15" customHeight="1">
      <c r="B17" s="106">
        <v>11</v>
      </c>
      <c r="C17" s="109"/>
      <c r="D17" s="121"/>
      <c r="E17" s="106"/>
      <c r="F17" s="109"/>
      <c r="G17" s="136"/>
      <c r="H17" s="86"/>
      <c r="I17" s="267">
        <v>6</v>
      </c>
      <c r="J17" s="144"/>
      <c r="K17" s="265"/>
      <c r="L17" s="118"/>
      <c r="M17" s="387"/>
      <c r="N17" s="392"/>
    </row>
    <row r="18" spans="2:14" ht="15" customHeight="1">
      <c r="B18" s="106">
        <v>12</v>
      </c>
      <c r="C18" s="109"/>
      <c r="D18" s="121"/>
      <c r="E18" s="106"/>
      <c r="F18" s="109"/>
      <c r="G18" s="134"/>
      <c r="H18" s="122"/>
      <c r="I18" s="269"/>
      <c r="J18" s="107"/>
      <c r="K18" s="299"/>
      <c r="L18" s="119"/>
      <c r="M18" s="388"/>
      <c r="N18" s="390"/>
    </row>
    <row r="19" spans="2:14" ht="15" customHeight="1">
      <c r="B19" s="106">
        <v>13</v>
      </c>
      <c r="C19" s="109"/>
      <c r="D19" s="121"/>
      <c r="E19" s="106"/>
      <c r="F19" s="109"/>
      <c r="G19" s="136"/>
      <c r="H19" s="86"/>
      <c r="I19" s="267">
        <v>7</v>
      </c>
      <c r="J19" s="143"/>
      <c r="K19" s="265"/>
      <c r="L19" s="118"/>
      <c r="M19" s="387"/>
      <c r="N19" s="392"/>
    </row>
    <row r="20" spans="2:14" ht="15" customHeight="1">
      <c r="B20" s="106">
        <v>14</v>
      </c>
      <c r="C20" s="109"/>
      <c r="D20" s="121"/>
      <c r="E20" s="106"/>
      <c r="F20" s="109"/>
      <c r="G20" s="134"/>
      <c r="H20" s="86"/>
      <c r="I20" s="269"/>
      <c r="J20" s="107"/>
      <c r="K20" s="299"/>
      <c r="L20" s="119"/>
      <c r="M20" s="388"/>
      <c r="N20" s="390"/>
    </row>
    <row r="21" spans="2:14" ht="15" customHeight="1">
      <c r="B21" s="106">
        <v>15</v>
      </c>
      <c r="C21" s="109"/>
      <c r="D21" s="121"/>
      <c r="E21" s="106"/>
      <c r="F21" s="109"/>
      <c r="G21" s="136"/>
      <c r="H21" s="86"/>
      <c r="I21" s="265">
        <v>8</v>
      </c>
      <c r="J21" s="118"/>
      <c r="K21" s="265"/>
      <c r="L21" s="118"/>
      <c r="M21" s="387"/>
      <c r="N21" s="392"/>
    </row>
    <row r="22" spans="2:14" ht="15" customHeight="1">
      <c r="B22" s="106">
        <v>16</v>
      </c>
      <c r="C22" s="145"/>
      <c r="D22" s="121"/>
      <c r="E22" s="106"/>
      <c r="F22" s="109"/>
      <c r="G22" s="134"/>
      <c r="H22" s="86"/>
      <c r="I22" s="266"/>
      <c r="J22" s="119"/>
      <c r="K22" s="299"/>
      <c r="L22" s="119"/>
      <c r="M22" s="388"/>
      <c r="N22" s="390"/>
    </row>
    <row r="23" spans="2:14" ht="15" customHeight="1">
      <c r="B23" s="106">
        <v>17</v>
      </c>
      <c r="C23" s="109"/>
      <c r="D23" s="121"/>
      <c r="E23" s="106"/>
      <c r="F23" s="109"/>
      <c r="G23" s="136"/>
      <c r="H23" s="86"/>
      <c r="I23" s="265">
        <v>9</v>
      </c>
      <c r="J23" s="118"/>
      <c r="K23" s="265"/>
      <c r="L23" s="118"/>
      <c r="M23" s="387"/>
      <c r="N23" s="392"/>
    </row>
    <row r="24" spans="2:14" ht="15" customHeight="1">
      <c r="B24" s="106">
        <v>18</v>
      </c>
      <c r="C24" s="146"/>
      <c r="D24" s="121"/>
      <c r="E24" s="147"/>
      <c r="F24" s="109"/>
      <c r="G24" s="134"/>
      <c r="H24" s="86"/>
      <c r="I24" s="266"/>
      <c r="J24" s="119"/>
      <c r="K24" s="299"/>
      <c r="L24" s="119"/>
      <c r="M24" s="388"/>
      <c r="N24" s="390"/>
    </row>
    <row r="25" spans="2:14" ht="15" customHeight="1">
      <c r="B25" s="106">
        <v>19</v>
      </c>
      <c r="C25" s="121"/>
      <c r="D25" s="121"/>
      <c r="E25" s="120"/>
      <c r="F25" s="109"/>
      <c r="G25" s="136"/>
      <c r="H25" s="122"/>
      <c r="I25" s="265">
        <v>10</v>
      </c>
      <c r="J25" s="118"/>
      <c r="K25" s="265"/>
      <c r="L25" s="118"/>
      <c r="M25" s="387"/>
      <c r="N25" s="392"/>
    </row>
    <row r="26" spans="2:14" ht="15" customHeight="1">
      <c r="B26" s="106">
        <v>20</v>
      </c>
      <c r="C26" s="121"/>
      <c r="D26" s="121"/>
      <c r="E26" s="120"/>
      <c r="F26" s="109"/>
      <c r="G26" s="134"/>
      <c r="H26" s="122"/>
      <c r="I26" s="266"/>
      <c r="J26" s="119"/>
      <c r="K26" s="299"/>
      <c r="L26" s="119"/>
      <c r="M26" s="388"/>
      <c r="N26" s="390"/>
    </row>
    <row r="27" spans="2:14" ht="15" customHeight="1">
      <c r="B27" s="106">
        <v>21</v>
      </c>
      <c r="C27" s="121"/>
      <c r="D27" s="121"/>
      <c r="E27" s="120"/>
      <c r="F27" s="109"/>
      <c r="G27" s="106"/>
      <c r="H27" s="122"/>
      <c r="I27" s="265">
        <v>11</v>
      </c>
      <c r="J27" s="118"/>
      <c r="K27" s="265"/>
      <c r="L27" s="118"/>
      <c r="M27" s="387"/>
      <c r="N27" s="394"/>
    </row>
    <row r="28" spans="2:14" ht="15" customHeight="1">
      <c r="B28" s="106">
        <v>22</v>
      </c>
      <c r="C28" s="121"/>
      <c r="D28" s="121"/>
      <c r="E28" s="120"/>
      <c r="F28" s="109"/>
      <c r="G28" s="106"/>
      <c r="H28" s="122"/>
      <c r="I28" s="266"/>
      <c r="J28" s="119"/>
      <c r="K28" s="299"/>
      <c r="L28" s="119"/>
      <c r="M28" s="388"/>
      <c r="N28" s="395"/>
    </row>
    <row r="29" spans="2:14" ht="15" customHeight="1">
      <c r="B29" s="106">
        <v>23</v>
      </c>
      <c r="C29" s="121"/>
      <c r="D29" s="121"/>
      <c r="E29" s="120"/>
      <c r="F29" s="109"/>
      <c r="G29" s="106"/>
      <c r="H29" s="122"/>
      <c r="I29" s="265">
        <v>12</v>
      </c>
      <c r="J29" s="118"/>
      <c r="K29" s="265"/>
      <c r="L29" s="118"/>
      <c r="M29" s="387"/>
      <c r="N29" s="394"/>
    </row>
    <row r="30" spans="2:14" ht="15" customHeight="1">
      <c r="B30" s="106">
        <v>24</v>
      </c>
      <c r="C30" s="121"/>
      <c r="D30" s="121"/>
      <c r="E30" s="120"/>
      <c r="F30" s="109"/>
      <c r="G30" s="106"/>
      <c r="H30" s="122"/>
      <c r="I30" s="266"/>
      <c r="J30" s="119"/>
      <c r="K30" s="299"/>
      <c r="L30" s="119"/>
      <c r="M30" s="388"/>
      <c r="N30" s="395"/>
    </row>
    <row r="31" spans="2:14" ht="15" customHeight="1">
      <c r="B31" s="106">
        <v>25</v>
      </c>
      <c r="C31" s="121"/>
      <c r="D31" s="121"/>
      <c r="E31" s="120"/>
      <c r="F31" s="109"/>
      <c r="G31" s="106"/>
      <c r="H31" s="122"/>
      <c r="I31" s="265">
        <v>13</v>
      </c>
      <c r="J31" s="118"/>
      <c r="K31" s="265"/>
      <c r="L31" s="118"/>
      <c r="M31" s="387"/>
      <c r="N31" s="392"/>
    </row>
    <row r="32" spans="2:14" ht="15" customHeight="1">
      <c r="B32" s="106">
        <v>26</v>
      </c>
      <c r="C32" s="121"/>
      <c r="D32" s="121"/>
      <c r="E32" s="120"/>
      <c r="F32" s="109"/>
      <c r="G32" s="106"/>
      <c r="H32" s="122"/>
      <c r="I32" s="266"/>
      <c r="J32" s="119"/>
      <c r="K32" s="299"/>
      <c r="L32" s="119"/>
      <c r="M32" s="388"/>
      <c r="N32" s="390"/>
    </row>
    <row r="33" spans="2:14" ht="15" customHeight="1">
      <c r="B33" s="106">
        <v>27</v>
      </c>
      <c r="C33" s="121"/>
      <c r="D33" s="121"/>
      <c r="E33" s="120"/>
      <c r="F33" s="109"/>
      <c r="G33" s="106"/>
      <c r="H33" s="122"/>
      <c r="I33" s="265">
        <v>14</v>
      </c>
      <c r="J33" s="118"/>
      <c r="K33" s="265"/>
      <c r="L33" s="118"/>
      <c r="M33" s="387"/>
      <c r="N33" s="394"/>
    </row>
    <row r="34" spans="2:14" ht="15" customHeight="1">
      <c r="B34" s="106">
        <v>28</v>
      </c>
      <c r="C34" s="121"/>
      <c r="D34" s="121"/>
      <c r="E34" s="121"/>
      <c r="F34" s="109"/>
      <c r="G34" s="106"/>
      <c r="H34" s="122"/>
      <c r="I34" s="266"/>
      <c r="J34" s="119"/>
      <c r="K34" s="299"/>
      <c r="L34" s="119"/>
      <c r="M34" s="388"/>
      <c r="N34" s="395"/>
    </row>
    <row r="35" spans="2:14" ht="15" customHeight="1">
      <c r="B35" s="106">
        <v>29</v>
      </c>
      <c r="C35" s="106"/>
      <c r="D35" s="121"/>
      <c r="E35" s="106"/>
      <c r="F35" s="109"/>
      <c r="G35" s="106"/>
      <c r="H35" s="86"/>
      <c r="I35" s="265">
        <v>15</v>
      </c>
      <c r="J35" s="118"/>
      <c r="K35" s="265"/>
      <c r="L35" s="118"/>
      <c r="M35" s="387"/>
      <c r="N35" s="394"/>
    </row>
    <row r="36" spans="2:14" ht="15" customHeight="1">
      <c r="B36" s="106">
        <v>30</v>
      </c>
      <c r="C36" s="106"/>
      <c r="D36" s="186"/>
      <c r="E36" s="106"/>
      <c r="F36" s="109"/>
      <c r="G36" s="106"/>
      <c r="H36" s="86"/>
      <c r="I36" s="266"/>
      <c r="J36" s="119"/>
      <c r="K36" s="299"/>
      <c r="L36" s="119"/>
      <c r="M36" s="388"/>
      <c r="N36" s="395"/>
    </row>
    <row r="37" spans="2:14" ht="15" customHeight="1">
      <c r="C37" t="s">
        <v>229</v>
      </c>
      <c r="L37" t="s">
        <v>230</v>
      </c>
    </row>
    <row r="38" spans="2:14" ht="15" customHeight="1">
      <c r="C38" t="s">
        <v>232</v>
      </c>
      <c r="L38" s="153" t="s">
        <v>231</v>
      </c>
    </row>
  </sheetData>
  <mergeCells count="69">
    <mergeCell ref="K1:N1"/>
    <mergeCell ref="D3:G3"/>
    <mergeCell ref="K3:L3"/>
    <mergeCell ref="M3:N3"/>
    <mergeCell ref="M2:N2"/>
    <mergeCell ref="I31:I32"/>
    <mergeCell ref="K31:K32"/>
    <mergeCell ref="M31:M32"/>
    <mergeCell ref="M35:M36"/>
    <mergeCell ref="N35:N36"/>
    <mergeCell ref="N31:N32"/>
    <mergeCell ref="I33:I34"/>
    <mergeCell ref="K33:K34"/>
    <mergeCell ref="M33:M34"/>
    <mergeCell ref="N33:N34"/>
    <mergeCell ref="I35:I36"/>
    <mergeCell ref="K35:K36"/>
    <mergeCell ref="I27:I28"/>
    <mergeCell ref="M27:M28"/>
    <mergeCell ref="N27:N28"/>
    <mergeCell ref="I29:I30"/>
    <mergeCell ref="M29:M30"/>
    <mergeCell ref="N29:N30"/>
    <mergeCell ref="K27:K28"/>
    <mergeCell ref="K29:K30"/>
    <mergeCell ref="I23:I24"/>
    <mergeCell ref="M23:M24"/>
    <mergeCell ref="N23:N24"/>
    <mergeCell ref="I25:I26"/>
    <mergeCell ref="M25:M26"/>
    <mergeCell ref="N25:N26"/>
    <mergeCell ref="K25:K26"/>
    <mergeCell ref="K23:K24"/>
    <mergeCell ref="I19:I20"/>
    <mergeCell ref="M19:M20"/>
    <mergeCell ref="N19:N20"/>
    <mergeCell ref="I21:I22"/>
    <mergeCell ref="M21:M22"/>
    <mergeCell ref="N21:N22"/>
    <mergeCell ref="K19:K20"/>
    <mergeCell ref="K21:K22"/>
    <mergeCell ref="I15:I16"/>
    <mergeCell ref="M15:M16"/>
    <mergeCell ref="N15:N16"/>
    <mergeCell ref="I17:I18"/>
    <mergeCell ref="M17:M18"/>
    <mergeCell ref="N17:N18"/>
    <mergeCell ref="K17:K18"/>
    <mergeCell ref="K15:K16"/>
    <mergeCell ref="I11:I12"/>
    <mergeCell ref="M11:M12"/>
    <mergeCell ref="N11:N12"/>
    <mergeCell ref="O11:O12"/>
    <mergeCell ref="I13:I14"/>
    <mergeCell ref="M13:M14"/>
    <mergeCell ref="N13:N14"/>
    <mergeCell ref="O13:O14"/>
    <mergeCell ref="K11:K12"/>
    <mergeCell ref="K13:K14"/>
    <mergeCell ref="I7:I8"/>
    <mergeCell ref="M7:M8"/>
    <mergeCell ref="N7:N8"/>
    <mergeCell ref="O7:O8"/>
    <mergeCell ref="I9:I10"/>
    <mergeCell ref="M9:M10"/>
    <mergeCell ref="N9:N10"/>
    <mergeCell ref="O9:O10"/>
    <mergeCell ref="K7:K8"/>
    <mergeCell ref="K9:K10"/>
  </mergeCells>
  <phoneticPr fontId="23"/>
  <dataValidations count="4">
    <dataValidation type="list" allowBlank="1" showInputMessage="1" showErrorMessage="1" sqref="K1:N1" xr:uid="{E0FDAB3A-C703-4AF6-A679-27D80A8DBE91}">
      <formula1>$Q$7:$Q$13</formula1>
    </dataValidation>
    <dataValidation type="list" allowBlank="1" showInputMessage="1" showErrorMessage="1" sqref="D7:D36 K7:K36" xr:uid="{5DA63E8A-AF8F-45F0-9F01-097481EF54EF}">
      <formula1>$AB$7:$AB$8</formula1>
    </dataValidation>
    <dataValidation type="list" allowBlank="1" showInputMessage="1" showErrorMessage="1" sqref="F7:F36" xr:uid="{FF59734A-AB02-4635-94E4-C8523793F2BA}">
      <formula1>$AD$7:$AD$8</formula1>
    </dataValidation>
    <dataValidation type="list" allowBlank="1" showInputMessage="1" showErrorMessage="1" sqref="M7:M36" xr:uid="{389E4551-120F-4FB0-8D7D-28D4DD8A9875}">
      <formula1>$AF$7:$AF$8</formula1>
    </dataValidation>
  </dataValidations>
  <hyperlinks>
    <hyperlink ref="L38" r:id="rId1" xr:uid="{FD830E1B-B366-4D68-8252-58355F0936C2}"/>
  </hyperlinks>
  <printOptions horizontalCentered="1" verticalCentered="1"/>
  <pageMargins left="0.51181102362204722" right="0.51181102362204722" top="0.35433070866141736" bottom="0.35433070866141736"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F484A-87E9-4A6E-9B7C-066E7059E8F8}">
  <dimension ref="A1:I20"/>
  <sheetViews>
    <sheetView workbookViewId="0">
      <selection activeCell="Q11" sqref="Q11"/>
    </sheetView>
  </sheetViews>
  <sheetFormatPr defaultRowHeight="13.2"/>
  <sheetData>
    <row r="1" spans="1:1">
      <c r="A1" t="s">
        <v>178</v>
      </c>
    </row>
    <row r="3" spans="1:1">
      <c r="A3" t="s">
        <v>182</v>
      </c>
    </row>
    <row r="4" spans="1:1">
      <c r="A4" t="s">
        <v>176</v>
      </c>
    </row>
    <row r="5" spans="1:1">
      <c r="A5" t="s">
        <v>179</v>
      </c>
    </row>
    <row r="6" spans="1:1">
      <c r="A6" t="s">
        <v>177</v>
      </c>
    </row>
    <row r="7" spans="1:1">
      <c r="A7" t="s">
        <v>243</v>
      </c>
    </row>
    <row r="8" spans="1:1">
      <c r="A8" t="s">
        <v>191</v>
      </c>
    </row>
    <row r="20" spans="9:9">
      <c r="I20" t="s">
        <v>181</v>
      </c>
    </row>
  </sheetData>
  <phoneticPr fontId="20"/>
  <pageMargins left="0.70866141732283472" right="0.31496062992125984"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2544A-19D4-4E4E-BD31-1E311943FA08}">
  <sheetPr>
    <tabColor rgb="FFFFFF00"/>
  </sheetPr>
  <dimension ref="A1:I22"/>
  <sheetViews>
    <sheetView workbookViewId="0">
      <selection activeCell="D23" sqref="D23"/>
    </sheetView>
  </sheetViews>
  <sheetFormatPr defaultRowHeight="13.2"/>
  <cols>
    <col min="1" max="1" width="14.109375" customWidth="1"/>
    <col min="3" max="3" width="9.6640625" customWidth="1"/>
    <col min="4" max="4" width="15.44140625" customWidth="1"/>
    <col min="7" max="7" width="11.33203125" customWidth="1"/>
    <col min="8" max="8" width="5.109375" customWidth="1"/>
    <col min="9" max="9" width="12.88671875" customWidth="1"/>
  </cols>
  <sheetData>
    <row r="1" spans="1:9" ht="19.2">
      <c r="A1" s="401" t="s">
        <v>262</v>
      </c>
      <c r="B1" s="402"/>
      <c r="C1" s="402"/>
      <c r="D1" s="402"/>
      <c r="E1" s="402"/>
      <c r="F1" s="402"/>
      <c r="G1" s="402"/>
      <c r="H1" s="402"/>
      <c r="I1" s="402"/>
    </row>
    <row r="2" spans="1:9" ht="19.8" thickBot="1">
      <c r="A2" s="192"/>
      <c r="B2" s="193"/>
      <c r="C2" s="193"/>
      <c r="D2" s="193"/>
      <c r="E2" s="193"/>
      <c r="F2" s="193"/>
      <c r="G2" s="193"/>
      <c r="H2" s="193"/>
      <c r="I2" s="193"/>
    </row>
    <row r="3" spans="1:9" ht="14.4">
      <c r="A3" s="194" t="s">
        <v>263</v>
      </c>
      <c r="B3" s="403" t="s">
        <v>264</v>
      </c>
      <c r="C3" s="404"/>
      <c r="D3" s="404"/>
      <c r="E3" s="404"/>
      <c r="F3" s="404"/>
      <c r="G3" s="404"/>
      <c r="H3" s="404"/>
      <c r="I3" s="405"/>
    </row>
    <row r="4" spans="1:9" ht="14.4">
      <c r="A4" s="195"/>
      <c r="B4" s="196"/>
      <c r="C4" s="196"/>
      <c r="D4" s="196"/>
      <c r="E4" s="196"/>
      <c r="F4" s="196" t="s">
        <v>265</v>
      </c>
      <c r="G4" s="196" t="s">
        <v>266</v>
      </c>
      <c r="H4" s="196"/>
      <c r="I4" s="197"/>
    </row>
    <row r="5" spans="1:9" ht="14.4">
      <c r="A5" s="198" t="s">
        <v>267</v>
      </c>
      <c r="B5" s="196"/>
      <c r="C5" s="196"/>
      <c r="D5" s="196"/>
      <c r="E5" s="196"/>
      <c r="F5" s="196"/>
      <c r="G5" s="196"/>
      <c r="H5" s="196"/>
      <c r="I5" s="197"/>
    </row>
    <row r="6" spans="1:9" ht="14.4">
      <c r="A6" s="199" t="s">
        <v>268</v>
      </c>
      <c r="B6" s="406"/>
      <c r="C6" s="407"/>
      <c r="D6" s="200" t="s">
        <v>269</v>
      </c>
      <c r="E6" s="406"/>
      <c r="F6" s="407"/>
      <c r="G6" s="200" t="s">
        <v>270</v>
      </c>
      <c r="H6" s="200"/>
      <c r="I6" s="201"/>
    </row>
    <row r="7" spans="1:9" ht="14.4">
      <c r="A7" s="195" t="s">
        <v>266</v>
      </c>
      <c r="B7" s="196"/>
      <c r="C7" s="196"/>
      <c r="D7" s="196"/>
      <c r="E7" s="196"/>
      <c r="F7" s="196"/>
      <c r="G7" s="200" t="s">
        <v>271</v>
      </c>
      <c r="H7" s="200"/>
      <c r="I7" s="201"/>
    </row>
    <row r="8" spans="1:9" ht="14.4">
      <c r="A8" s="199" t="s">
        <v>272</v>
      </c>
      <c r="B8" s="408" t="s">
        <v>273</v>
      </c>
      <c r="C8" s="407"/>
      <c r="D8" s="407"/>
      <c r="E8" s="407"/>
      <c r="F8" s="277"/>
      <c r="G8" s="200" t="s">
        <v>274</v>
      </c>
      <c r="H8" s="406"/>
      <c r="I8" s="409"/>
    </row>
    <row r="9" spans="1:9" ht="14.4">
      <c r="A9" s="195" t="s">
        <v>266</v>
      </c>
      <c r="B9" s="196"/>
      <c r="C9" s="196"/>
      <c r="D9" s="196"/>
      <c r="E9" s="196"/>
      <c r="F9" s="196"/>
      <c r="G9" s="196"/>
      <c r="H9" s="196"/>
      <c r="I9" s="197"/>
    </row>
    <row r="10" spans="1:9" ht="14.4">
      <c r="A10" s="195"/>
      <c r="B10" s="196"/>
      <c r="C10" s="196"/>
      <c r="D10" s="196"/>
      <c r="E10" s="196"/>
      <c r="F10" s="196"/>
      <c r="G10" s="196"/>
      <c r="H10" s="196"/>
      <c r="I10" s="197"/>
    </row>
    <row r="11" spans="1:9" ht="14.4">
      <c r="A11" s="198" t="s">
        <v>275</v>
      </c>
      <c r="B11" s="196"/>
      <c r="C11" s="196"/>
      <c r="D11" s="196"/>
      <c r="E11" s="196"/>
      <c r="F11" s="196"/>
      <c r="G11" s="196"/>
      <c r="H11" s="196"/>
      <c r="I11" s="197"/>
    </row>
    <row r="12" spans="1:9" ht="14.4">
      <c r="A12" s="199" t="s">
        <v>268</v>
      </c>
      <c r="B12" s="408"/>
      <c r="C12" s="277"/>
      <c r="D12" s="200" t="s">
        <v>269</v>
      </c>
      <c r="E12" s="408"/>
      <c r="F12" s="407"/>
      <c r="G12" s="200" t="s">
        <v>270</v>
      </c>
      <c r="H12" s="200"/>
      <c r="I12" s="201"/>
    </row>
    <row r="13" spans="1:9" ht="14.4">
      <c r="A13" s="195"/>
      <c r="B13" s="196"/>
      <c r="C13" s="196"/>
      <c r="D13" s="196"/>
      <c r="E13" s="196"/>
      <c r="F13" s="196"/>
      <c r="G13" s="200" t="s">
        <v>271</v>
      </c>
      <c r="H13" s="200"/>
      <c r="I13" s="201"/>
    </row>
    <row r="14" spans="1:9" ht="14.4">
      <c r="A14" s="199" t="s">
        <v>268</v>
      </c>
      <c r="B14" s="408"/>
      <c r="C14" s="277"/>
      <c r="D14" s="200" t="s">
        <v>269</v>
      </c>
      <c r="E14" s="408"/>
      <c r="F14" s="407"/>
      <c r="G14" s="200" t="s">
        <v>270</v>
      </c>
      <c r="H14" s="200"/>
      <c r="I14" s="201"/>
    </row>
    <row r="15" spans="1:9" ht="14.4">
      <c r="A15" s="195"/>
      <c r="B15" s="196"/>
      <c r="C15" s="196"/>
      <c r="D15" s="196"/>
      <c r="E15" s="196"/>
      <c r="F15" s="196"/>
      <c r="G15" s="200" t="s">
        <v>271</v>
      </c>
      <c r="H15" s="200"/>
      <c r="I15" s="201"/>
    </row>
    <row r="16" spans="1:9" ht="14.4">
      <c r="A16" s="199" t="s">
        <v>276</v>
      </c>
      <c r="B16" s="408" t="s">
        <v>273</v>
      </c>
      <c r="C16" s="407"/>
      <c r="D16" s="407"/>
      <c r="E16" s="407"/>
      <c r="F16" s="277"/>
      <c r="G16" s="200" t="s">
        <v>274</v>
      </c>
      <c r="H16" s="406"/>
      <c r="I16" s="409"/>
    </row>
    <row r="17" spans="1:9" ht="14.4">
      <c r="A17" s="195"/>
      <c r="B17" s="196" t="s">
        <v>265</v>
      </c>
      <c r="C17" s="196"/>
      <c r="D17" s="196"/>
      <c r="E17" s="196"/>
      <c r="F17" s="196"/>
      <c r="G17" s="196"/>
      <c r="H17" s="196"/>
      <c r="I17" s="197"/>
    </row>
    <row r="18" spans="1:9" ht="15" thickBot="1">
      <c r="A18" s="202" t="s">
        <v>266</v>
      </c>
      <c r="B18" s="203"/>
      <c r="C18" s="203"/>
      <c r="D18" s="204" t="s">
        <v>277</v>
      </c>
      <c r="E18" s="205"/>
      <c r="F18" s="410" t="s">
        <v>280</v>
      </c>
      <c r="G18" s="411"/>
      <c r="H18" s="412"/>
      <c r="I18" s="206"/>
    </row>
    <row r="19" spans="1:9" ht="14.4">
      <c r="A19" s="196"/>
      <c r="B19" s="196"/>
      <c r="C19" s="196"/>
      <c r="D19" s="196" t="s">
        <v>278</v>
      </c>
      <c r="E19" s="196"/>
      <c r="F19" s="196"/>
      <c r="I19" s="8"/>
    </row>
    <row r="20" spans="1:9">
      <c r="A20" t="s">
        <v>266</v>
      </c>
      <c r="D20" s="8" t="s">
        <v>279</v>
      </c>
    </row>
    <row r="21" spans="1:9" ht="14.4">
      <c r="D21" s="196" t="s">
        <v>281</v>
      </c>
    </row>
    <row r="22" spans="1:9" ht="14.4">
      <c r="D22" s="196" t="s">
        <v>282</v>
      </c>
    </row>
  </sheetData>
  <mergeCells count="13">
    <mergeCell ref="F18:H18"/>
    <mergeCell ref="B12:C12"/>
    <mergeCell ref="E12:F12"/>
    <mergeCell ref="B14:C14"/>
    <mergeCell ref="E14:F14"/>
    <mergeCell ref="B16:F16"/>
    <mergeCell ref="H16:I16"/>
    <mergeCell ref="A1:I1"/>
    <mergeCell ref="B3:I3"/>
    <mergeCell ref="B6:C6"/>
    <mergeCell ref="E6:F6"/>
    <mergeCell ref="B8:F8"/>
    <mergeCell ref="H8:I8"/>
  </mergeCells>
  <phoneticPr fontId="5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54D1-F0B1-4F0E-9AF0-7807FBA05C32}">
  <dimension ref="A1:I64"/>
  <sheetViews>
    <sheetView topLeftCell="A19" workbookViewId="0">
      <selection activeCell="F44" sqref="F44"/>
    </sheetView>
  </sheetViews>
  <sheetFormatPr defaultRowHeight="13.2"/>
  <cols>
    <col min="1" max="9" width="9.77734375" customWidth="1"/>
  </cols>
  <sheetData>
    <row r="1" spans="1:9" ht="19.2">
      <c r="A1" s="207" t="s">
        <v>283</v>
      </c>
      <c r="B1" s="207"/>
      <c r="C1" s="192" t="s">
        <v>284</v>
      </c>
      <c r="D1" s="208"/>
      <c r="E1" s="208"/>
      <c r="F1" s="208"/>
      <c r="G1" s="208"/>
      <c r="H1" s="207"/>
      <c r="I1" s="207"/>
    </row>
    <row r="2" spans="1:9" ht="14.4">
      <c r="A2" s="207"/>
      <c r="B2" s="207"/>
      <c r="C2" s="207"/>
      <c r="D2" s="207"/>
      <c r="E2" s="207"/>
      <c r="F2" s="207"/>
      <c r="G2" s="207"/>
      <c r="H2" s="207"/>
      <c r="I2" s="207"/>
    </row>
    <row r="3" spans="1:9" ht="14.4">
      <c r="A3" s="207" t="s">
        <v>285</v>
      </c>
      <c r="B3" s="207"/>
      <c r="C3" s="207"/>
      <c r="D3" s="207"/>
      <c r="E3" s="207"/>
      <c r="F3" s="207"/>
      <c r="G3" s="207"/>
      <c r="H3" s="207"/>
      <c r="I3" s="207"/>
    </row>
    <row r="4" spans="1:9" ht="14.4">
      <c r="A4" s="207" t="s">
        <v>286</v>
      </c>
      <c r="B4" s="207"/>
      <c r="C4" s="207"/>
      <c r="D4" s="207"/>
      <c r="E4" s="207"/>
      <c r="F4" s="207"/>
      <c r="G4" s="207"/>
      <c r="H4" s="207"/>
      <c r="I4" s="207"/>
    </row>
    <row r="5" spans="1:9" ht="14.4">
      <c r="A5" s="207" t="s">
        <v>287</v>
      </c>
      <c r="B5" s="207"/>
      <c r="C5" s="207"/>
      <c r="D5" s="207"/>
      <c r="E5" s="207"/>
      <c r="F5" s="207"/>
      <c r="G5" s="207"/>
      <c r="H5" s="207"/>
      <c r="I5" s="207"/>
    </row>
    <row r="6" spans="1:9" ht="14.4">
      <c r="A6" s="207" t="s">
        <v>288</v>
      </c>
      <c r="B6" s="207"/>
      <c r="C6" s="207"/>
      <c r="D6" s="207"/>
      <c r="E6" s="207"/>
      <c r="F6" s="207"/>
      <c r="G6" s="207"/>
      <c r="H6" s="207"/>
      <c r="I6" s="207"/>
    </row>
    <row r="7" spans="1:9" ht="14.4">
      <c r="A7" s="207"/>
      <c r="B7" s="207"/>
      <c r="C7" s="207"/>
      <c r="D7" s="207"/>
      <c r="E7" s="207"/>
      <c r="F7" s="207"/>
      <c r="G7" s="207"/>
      <c r="H7" s="207"/>
      <c r="I7" s="207"/>
    </row>
    <row r="8" spans="1:9" ht="14.4">
      <c r="A8" s="207" t="s">
        <v>289</v>
      </c>
      <c r="B8" s="207"/>
      <c r="C8" s="207"/>
      <c r="D8" s="207"/>
      <c r="E8" s="207"/>
      <c r="F8" s="207"/>
      <c r="G8" s="207"/>
      <c r="H8" s="207"/>
      <c r="I8" s="207"/>
    </row>
    <row r="9" spans="1:9" ht="14.4">
      <c r="A9" s="207"/>
      <c r="B9" s="207" t="s">
        <v>290</v>
      </c>
      <c r="C9" s="207"/>
      <c r="D9" s="207"/>
      <c r="E9" s="207"/>
      <c r="F9" s="207"/>
      <c r="G9" s="207"/>
      <c r="H9" s="207"/>
      <c r="I9" s="207"/>
    </row>
    <row r="10" spans="1:9" ht="14.4">
      <c r="A10" s="207"/>
      <c r="B10" s="207" t="s">
        <v>291</v>
      </c>
      <c r="C10" s="207"/>
      <c r="D10" s="207"/>
      <c r="E10" s="207"/>
      <c r="F10" s="207"/>
      <c r="G10" s="207"/>
      <c r="H10" s="207"/>
      <c r="I10" s="207"/>
    </row>
    <row r="11" spans="1:9" ht="14.4">
      <c r="A11" s="207"/>
      <c r="B11" s="209" t="s">
        <v>292</v>
      </c>
      <c r="C11" s="209"/>
      <c r="D11" s="209"/>
      <c r="E11" s="209"/>
      <c r="F11" s="207"/>
      <c r="G11" s="207"/>
      <c r="H11" s="207"/>
      <c r="I11" s="207"/>
    </row>
    <row r="12" spans="1:9" ht="14.4">
      <c r="A12" s="207"/>
      <c r="B12" s="207" t="s">
        <v>293</v>
      </c>
      <c r="C12" s="207"/>
      <c r="D12" s="207"/>
      <c r="E12" s="207"/>
      <c r="F12" s="207"/>
      <c r="G12" s="207"/>
      <c r="H12" s="207"/>
      <c r="I12" s="207"/>
    </row>
    <row r="13" spans="1:9" ht="14.4">
      <c r="A13" s="207"/>
      <c r="B13" s="207" t="s">
        <v>294</v>
      </c>
      <c r="C13" s="207"/>
      <c r="D13" s="207"/>
      <c r="E13" s="207"/>
      <c r="F13" s="207"/>
      <c r="G13" s="207"/>
      <c r="H13" s="207"/>
      <c r="I13" s="207"/>
    </row>
    <row r="14" spans="1:9" ht="14.4">
      <c r="A14" s="207"/>
      <c r="B14" s="207" t="s">
        <v>295</v>
      </c>
      <c r="C14" s="207"/>
      <c r="D14" s="207"/>
      <c r="E14" s="207"/>
      <c r="F14" s="207"/>
      <c r="G14" s="207"/>
      <c r="H14" s="207"/>
      <c r="I14" s="207"/>
    </row>
    <row r="15" spans="1:9" ht="14.4">
      <c r="A15" s="207"/>
      <c r="B15" s="207" t="s">
        <v>296</v>
      </c>
      <c r="C15" s="207"/>
      <c r="D15" s="207"/>
      <c r="E15" s="207"/>
      <c r="F15" s="207"/>
      <c r="G15" s="207"/>
      <c r="H15" s="207"/>
      <c r="I15" s="207"/>
    </row>
    <row r="16" spans="1:9" ht="14.4">
      <c r="A16" s="207"/>
      <c r="B16" s="207" t="s">
        <v>297</v>
      </c>
      <c r="C16" s="207"/>
      <c r="D16" s="207"/>
      <c r="E16" s="207"/>
      <c r="F16" s="207"/>
      <c r="G16" s="207"/>
      <c r="H16" s="207"/>
      <c r="I16" s="207"/>
    </row>
    <row r="17" spans="1:9" ht="14.4">
      <c r="A17" s="207"/>
      <c r="B17" s="207"/>
      <c r="C17" s="207"/>
      <c r="D17" s="207"/>
      <c r="E17" s="207"/>
      <c r="F17" s="207"/>
      <c r="G17" s="207"/>
      <c r="H17" s="207"/>
      <c r="I17" s="207"/>
    </row>
    <row r="18" spans="1:9" ht="14.4">
      <c r="A18" s="207"/>
      <c r="B18" s="207" t="s">
        <v>298</v>
      </c>
      <c r="C18" s="207"/>
      <c r="D18" s="207"/>
      <c r="E18" s="207"/>
      <c r="F18" s="207"/>
      <c r="G18" s="207"/>
      <c r="H18" s="207"/>
      <c r="I18" s="207"/>
    </row>
    <row r="19" spans="1:9" ht="14.4">
      <c r="A19" s="207"/>
      <c r="B19" s="207" t="s">
        <v>299</v>
      </c>
      <c r="C19" s="207"/>
      <c r="D19" s="207"/>
      <c r="E19" s="207"/>
      <c r="F19" s="207"/>
      <c r="G19" s="207"/>
      <c r="H19" s="207"/>
      <c r="I19" s="207"/>
    </row>
    <row r="20" spans="1:9" ht="14.4">
      <c r="A20" s="207"/>
      <c r="B20" s="207"/>
      <c r="C20" s="207"/>
      <c r="D20" s="207"/>
      <c r="E20" s="207"/>
      <c r="F20" s="207"/>
      <c r="G20" s="207"/>
      <c r="H20" s="207"/>
      <c r="I20" s="207"/>
    </row>
    <row r="21" spans="1:9" ht="14.4">
      <c r="A21" s="207" t="s">
        <v>300</v>
      </c>
      <c r="B21" s="207"/>
      <c r="C21" s="207"/>
      <c r="D21" s="207"/>
      <c r="E21" s="207"/>
      <c r="F21" s="207"/>
      <c r="G21" s="207"/>
      <c r="H21" s="207"/>
      <c r="I21" s="207"/>
    </row>
    <row r="22" spans="1:9" ht="14.4">
      <c r="A22" s="207"/>
      <c r="B22" s="210" t="s">
        <v>301</v>
      </c>
      <c r="C22" s="207"/>
      <c r="D22" s="207"/>
      <c r="E22" s="207"/>
      <c r="F22" s="207"/>
      <c r="G22" s="207"/>
      <c r="H22" s="207"/>
      <c r="I22" s="207"/>
    </row>
    <row r="23" spans="1:9" ht="14.4">
      <c r="A23" s="207"/>
      <c r="B23" s="209" t="s">
        <v>302</v>
      </c>
      <c r="C23" s="207"/>
      <c r="D23" s="207"/>
      <c r="E23" s="207"/>
      <c r="F23" s="207"/>
      <c r="G23" s="207"/>
      <c r="H23" s="207"/>
      <c r="I23" s="207"/>
    </row>
    <row r="24" spans="1:9" ht="14.4">
      <c r="A24" s="207"/>
      <c r="B24" s="207"/>
      <c r="C24" s="207"/>
      <c r="D24" s="207"/>
      <c r="E24" s="207"/>
      <c r="F24" s="207"/>
      <c r="G24" s="207"/>
      <c r="H24" s="207"/>
      <c r="I24" s="207"/>
    </row>
    <row r="25" spans="1:9" ht="14.4">
      <c r="A25" s="207" t="s">
        <v>303</v>
      </c>
      <c r="B25" s="207"/>
      <c r="C25" s="207"/>
      <c r="D25" s="207"/>
      <c r="E25" s="207"/>
      <c r="F25" s="207"/>
      <c r="G25" s="207"/>
      <c r="H25" s="207"/>
      <c r="I25" s="207"/>
    </row>
    <row r="26" spans="1:9" ht="14.4">
      <c r="A26" s="207"/>
      <c r="B26" s="210" t="s">
        <v>304</v>
      </c>
      <c r="C26" s="207"/>
      <c r="D26" s="207"/>
      <c r="E26" s="207"/>
      <c r="F26" s="207"/>
      <c r="G26" s="207"/>
      <c r="H26" s="207"/>
      <c r="I26" s="207"/>
    </row>
    <row r="27" spans="1:9" ht="14.4">
      <c r="A27" s="207"/>
      <c r="B27" s="207" t="s">
        <v>305</v>
      </c>
      <c r="C27" s="207"/>
      <c r="D27" s="207"/>
      <c r="E27" s="207"/>
      <c r="F27" s="207"/>
      <c r="G27" s="207"/>
      <c r="H27" s="207"/>
      <c r="I27" s="207"/>
    </row>
    <row r="28" spans="1:9" ht="14.4">
      <c r="A28" s="207"/>
      <c r="B28" s="207"/>
      <c r="C28" s="207"/>
      <c r="D28" s="207"/>
      <c r="E28" s="207"/>
      <c r="F28" s="207"/>
      <c r="G28" s="207"/>
      <c r="H28" s="207"/>
      <c r="I28" s="207"/>
    </row>
    <row r="29" spans="1:9" ht="14.4">
      <c r="A29" s="207" t="s">
        <v>306</v>
      </c>
      <c r="B29" s="207"/>
      <c r="C29" s="207"/>
      <c r="D29" s="207"/>
      <c r="E29" s="207"/>
      <c r="F29" s="207"/>
      <c r="G29" s="207"/>
      <c r="H29" s="207"/>
      <c r="I29" s="207"/>
    </row>
    <row r="30" spans="1:9" ht="15" thickBot="1">
      <c r="A30" s="207"/>
      <c r="B30" s="207"/>
      <c r="C30" s="207"/>
      <c r="D30" s="207"/>
      <c r="E30" s="207"/>
      <c r="F30" s="207"/>
      <c r="G30" s="207"/>
      <c r="H30" s="207"/>
      <c r="I30" s="207"/>
    </row>
    <row r="31" spans="1:9" ht="14.4">
      <c r="A31" s="207"/>
      <c r="B31" s="207"/>
      <c r="C31" s="211" t="s">
        <v>307</v>
      </c>
      <c r="D31" s="212"/>
      <c r="E31" s="212"/>
      <c r="F31" s="212"/>
      <c r="G31" s="212"/>
      <c r="H31" s="213"/>
      <c r="I31" s="207"/>
    </row>
    <row r="32" spans="1:9" ht="14.4">
      <c r="A32" s="207"/>
      <c r="B32" s="207"/>
      <c r="C32" s="214" t="s">
        <v>308</v>
      </c>
      <c r="D32" s="207"/>
      <c r="E32" s="207"/>
      <c r="F32" s="207"/>
      <c r="G32" s="207"/>
      <c r="H32" s="215"/>
      <c r="I32" s="207"/>
    </row>
    <row r="33" spans="1:9" ht="14.4">
      <c r="A33" s="207"/>
      <c r="B33" s="207"/>
      <c r="C33" s="216" t="s">
        <v>309</v>
      </c>
      <c r="D33" s="207"/>
      <c r="E33" s="207"/>
      <c r="F33" s="207"/>
      <c r="G33" s="207"/>
      <c r="H33" s="215"/>
      <c r="I33" s="207"/>
    </row>
    <row r="34" spans="1:9" ht="15" thickBot="1">
      <c r="A34" s="207"/>
      <c r="B34" s="207"/>
      <c r="C34" s="217"/>
      <c r="D34" s="218" t="s">
        <v>310</v>
      </c>
      <c r="E34" s="219"/>
      <c r="F34" s="219"/>
      <c r="G34" s="219"/>
      <c r="H34" s="220"/>
      <c r="I34" s="207"/>
    </row>
    <row r="35" spans="1:9" ht="14.4">
      <c r="A35" s="207"/>
      <c r="B35" s="207"/>
      <c r="C35" s="207"/>
      <c r="D35" s="210"/>
      <c r="E35" s="207"/>
      <c r="F35" s="207"/>
      <c r="G35" s="207"/>
      <c r="H35" s="207"/>
      <c r="I35" s="207"/>
    </row>
    <row r="36" spans="1:9" ht="14.4">
      <c r="A36" s="207"/>
      <c r="B36" s="207"/>
      <c r="C36" s="207"/>
      <c r="D36" s="210"/>
      <c r="E36" s="207"/>
      <c r="F36" s="207"/>
      <c r="G36" s="207"/>
      <c r="H36" s="207"/>
      <c r="I36" s="207"/>
    </row>
    <row r="37" spans="1:9" ht="13.8" thickBot="1"/>
    <row r="38" spans="1:9" ht="28.05" customHeight="1">
      <c r="A38" s="221"/>
      <c r="B38" s="222"/>
      <c r="C38" s="222"/>
      <c r="D38" s="222"/>
      <c r="E38" s="222"/>
      <c r="F38" s="222"/>
      <c r="G38" s="222"/>
      <c r="H38" s="222"/>
      <c r="I38" s="223"/>
    </row>
    <row r="39" spans="1:9" ht="28.05" customHeight="1">
      <c r="A39" s="224"/>
      <c r="C39" s="225" t="s">
        <v>311</v>
      </c>
      <c r="I39" s="226"/>
    </row>
    <row r="40" spans="1:9" ht="28.05" customHeight="1">
      <c r="A40" s="224"/>
      <c r="I40" s="226"/>
    </row>
    <row r="41" spans="1:9" ht="28.05" customHeight="1">
      <c r="A41" s="214"/>
      <c r="B41" s="207"/>
      <c r="C41" s="207"/>
      <c r="D41" s="207"/>
      <c r="E41" s="207"/>
      <c r="F41" s="207"/>
      <c r="G41" s="207" t="s">
        <v>312</v>
      </c>
      <c r="H41" s="207"/>
      <c r="I41" s="215"/>
    </row>
    <row r="42" spans="1:9" ht="28.05" customHeight="1" thickBot="1">
      <c r="A42" s="227"/>
      <c r="B42" s="228"/>
      <c r="C42" s="228"/>
      <c r="D42" s="228"/>
      <c r="E42" s="228"/>
      <c r="F42" s="228"/>
      <c r="G42" s="228"/>
      <c r="H42" s="228" t="s">
        <v>313</v>
      </c>
      <c r="I42" s="229"/>
    </row>
    <row r="43" spans="1:9" ht="28.05" customHeight="1" thickTop="1">
      <c r="A43" s="195" t="s">
        <v>314</v>
      </c>
      <c r="B43" s="196"/>
      <c r="C43" s="196"/>
      <c r="D43" s="230"/>
      <c r="E43" s="230"/>
      <c r="F43" s="230"/>
      <c r="G43" s="230"/>
      <c r="H43" s="230"/>
      <c r="I43" s="231"/>
    </row>
    <row r="44" spans="1:9" ht="28.05" customHeight="1">
      <c r="A44" s="232"/>
      <c r="B44" s="230" t="s">
        <v>315</v>
      </c>
      <c r="C44" s="230"/>
      <c r="D44" s="230"/>
      <c r="E44" s="230"/>
      <c r="F44" s="230"/>
      <c r="G44" s="230"/>
      <c r="H44" s="230"/>
      <c r="I44" s="231"/>
    </row>
    <row r="45" spans="1:9" ht="28.05" customHeight="1">
      <c r="A45" s="195" t="s">
        <v>316</v>
      </c>
      <c r="B45" s="230"/>
      <c r="C45" s="230"/>
      <c r="D45" s="230"/>
      <c r="E45" s="230"/>
      <c r="F45" s="230"/>
      <c r="G45" s="230"/>
      <c r="H45" s="230"/>
      <c r="I45" s="231"/>
    </row>
    <row r="46" spans="1:9" ht="28.05" customHeight="1">
      <c r="A46" s="232"/>
      <c r="B46" s="230" t="s">
        <v>315</v>
      </c>
      <c r="C46" s="230"/>
      <c r="D46" s="230"/>
      <c r="E46" s="230"/>
      <c r="F46" s="230"/>
      <c r="G46" s="230"/>
      <c r="H46" s="230"/>
      <c r="I46" s="231"/>
    </row>
    <row r="47" spans="1:9" ht="28.05" customHeight="1">
      <c r="A47" s="195" t="s">
        <v>317</v>
      </c>
      <c r="B47" s="230"/>
      <c r="C47" s="230"/>
      <c r="D47" s="230"/>
      <c r="E47" s="230"/>
      <c r="F47" s="230"/>
      <c r="G47" s="230"/>
      <c r="H47" s="230"/>
      <c r="I47" s="231"/>
    </row>
    <row r="48" spans="1:9" ht="28.05" customHeight="1">
      <c r="A48" s="232" t="s">
        <v>265</v>
      </c>
      <c r="B48" s="230" t="s">
        <v>318</v>
      </c>
      <c r="C48" s="230"/>
      <c r="D48" s="230"/>
      <c r="E48" s="230" t="s">
        <v>319</v>
      </c>
      <c r="F48" s="230"/>
      <c r="G48" s="230" t="s">
        <v>320</v>
      </c>
      <c r="H48" s="230"/>
      <c r="I48" s="231"/>
    </row>
    <row r="49" spans="1:9" ht="28.05" customHeight="1">
      <c r="A49" s="195" t="s">
        <v>321</v>
      </c>
      <c r="B49" s="230"/>
      <c r="C49" s="230"/>
      <c r="D49" s="230"/>
      <c r="E49" s="230"/>
      <c r="F49" s="230"/>
      <c r="G49" s="230"/>
      <c r="H49" s="230"/>
      <c r="I49" s="231"/>
    </row>
    <row r="50" spans="1:9" ht="28.05" customHeight="1" thickBot="1">
      <c r="A50" s="233" t="s">
        <v>322</v>
      </c>
      <c r="B50" s="234" t="s">
        <v>334</v>
      </c>
      <c r="C50" s="234"/>
      <c r="D50" s="234" t="s">
        <v>266</v>
      </c>
      <c r="E50" s="234" t="s">
        <v>335</v>
      </c>
      <c r="F50" s="234"/>
      <c r="G50" s="234"/>
      <c r="H50" s="234" t="s">
        <v>336</v>
      </c>
      <c r="I50" s="235"/>
    </row>
    <row r="51" spans="1:9" ht="28.05" customHeight="1" thickTop="1">
      <c r="A51" s="195" t="s">
        <v>323</v>
      </c>
      <c r="B51" s="207"/>
      <c r="C51" s="207"/>
      <c r="D51" s="207"/>
      <c r="E51" s="207"/>
      <c r="F51" s="207"/>
      <c r="G51" s="207"/>
      <c r="H51" s="207"/>
      <c r="I51" s="215"/>
    </row>
    <row r="52" spans="1:9" ht="28.05" customHeight="1" thickBot="1">
      <c r="A52" s="233"/>
      <c r="B52" s="234" t="s">
        <v>315</v>
      </c>
      <c r="C52" s="234"/>
      <c r="D52" s="234"/>
      <c r="E52" s="234"/>
      <c r="F52" s="234"/>
      <c r="G52" s="234"/>
      <c r="H52" s="234"/>
      <c r="I52" s="235"/>
    </row>
    <row r="53" spans="1:9" ht="28.05" customHeight="1" thickTop="1">
      <c r="A53" s="195" t="s">
        <v>324</v>
      </c>
      <c r="B53" s="230"/>
      <c r="C53" s="230"/>
      <c r="D53" s="230"/>
      <c r="E53" s="230"/>
      <c r="F53" s="230"/>
      <c r="G53" s="230"/>
      <c r="H53" s="230"/>
      <c r="I53" s="231"/>
    </row>
    <row r="54" spans="1:9" ht="28.05" customHeight="1">
      <c r="A54" s="232" t="s">
        <v>325</v>
      </c>
      <c r="B54" s="230"/>
      <c r="C54" s="230"/>
      <c r="D54" s="230"/>
      <c r="E54" s="230"/>
      <c r="F54" s="230"/>
      <c r="G54" s="230"/>
      <c r="H54" s="230"/>
      <c r="I54" s="231"/>
    </row>
    <row r="55" spans="1:9" ht="28.05" customHeight="1">
      <c r="A55" s="232" t="s">
        <v>326</v>
      </c>
      <c r="B55" s="230"/>
      <c r="C55" s="230"/>
      <c r="D55" s="230"/>
      <c r="E55" s="230"/>
      <c r="F55" s="230"/>
      <c r="G55" s="230"/>
      <c r="H55" s="230"/>
      <c r="I55" s="231"/>
    </row>
    <row r="56" spans="1:9" ht="28.05" customHeight="1">
      <c r="A56" s="232" t="s">
        <v>327</v>
      </c>
      <c r="B56" s="230"/>
      <c r="C56" s="230"/>
      <c r="D56" s="230"/>
      <c r="E56" s="230" t="s">
        <v>328</v>
      </c>
      <c r="F56" s="230"/>
      <c r="G56" s="230"/>
      <c r="H56" s="230"/>
      <c r="I56" s="231"/>
    </row>
    <row r="57" spans="1:9" ht="28.05" customHeight="1">
      <c r="A57" s="232"/>
      <c r="B57" s="230"/>
      <c r="C57" s="230"/>
      <c r="D57" s="230"/>
      <c r="E57" s="230"/>
      <c r="F57" s="230"/>
      <c r="G57" s="230"/>
      <c r="H57" s="230"/>
      <c r="I57" s="231"/>
    </row>
    <row r="58" spans="1:9" ht="28.05" customHeight="1">
      <c r="A58" s="232" t="s">
        <v>329</v>
      </c>
      <c r="B58" s="230"/>
      <c r="C58" s="230"/>
      <c r="D58" s="230"/>
      <c r="E58" s="230"/>
      <c r="F58" s="230"/>
      <c r="G58" s="230"/>
      <c r="H58" s="230"/>
      <c r="I58" s="231"/>
    </row>
    <row r="59" spans="1:9" ht="28.05" customHeight="1" thickBot="1">
      <c r="A59" s="233"/>
      <c r="B59" s="234" t="s">
        <v>315</v>
      </c>
      <c r="C59" s="234"/>
      <c r="D59" s="234"/>
      <c r="E59" s="234"/>
      <c r="F59" s="234"/>
      <c r="G59" s="234"/>
      <c r="H59" s="234"/>
      <c r="I59" s="235"/>
    </row>
    <row r="60" spans="1:9" ht="28.05" customHeight="1" thickTop="1">
      <c r="A60" s="413" t="s">
        <v>330</v>
      </c>
      <c r="B60" s="414"/>
      <c r="C60" s="414"/>
      <c r="D60" s="414"/>
      <c r="E60" s="414"/>
      <c r="F60" s="414"/>
      <c r="G60" s="414"/>
      <c r="H60" s="414"/>
      <c r="I60" s="415"/>
    </row>
    <row r="61" spans="1:9" ht="28.05" customHeight="1">
      <c r="A61" s="232"/>
      <c r="B61" s="236" t="s">
        <v>331</v>
      </c>
      <c r="C61" s="230"/>
      <c r="D61" s="230"/>
      <c r="E61" s="230"/>
      <c r="F61" s="230"/>
      <c r="G61" s="230"/>
      <c r="H61" s="230"/>
      <c r="I61" s="231"/>
    </row>
    <row r="62" spans="1:9" ht="28.05" customHeight="1">
      <c r="A62" s="232"/>
      <c r="B62" s="230"/>
      <c r="C62" s="230"/>
      <c r="D62" s="230"/>
      <c r="E62" s="230"/>
      <c r="F62" s="230"/>
      <c r="G62" s="230"/>
      <c r="H62" s="230"/>
      <c r="I62" s="231"/>
    </row>
    <row r="63" spans="1:9" ht="28.05" customHeight="1">
      <c r="A63" s="232" t="s">
        <v>332</v>
      </c>
      <c r="B63" s="230"/>
      <c r="C63" s="230"/>
      <c r="D63" s="230"/>
      <c r="E63" s="230"/>
      <c r="F63" s="230"/>
      <c r="G63" s="230"/>
      <c r="H63" s="230"/>
      <c r="I63" s="231"/>
    </row>
    <row r="64" spans="1:9" ht="28.05" customHeight="1" thickBot="1">
      <c r="A64" s="237" t="s">
        <v>333</v>
      </c>
      <c r="B64" s="238"/>
      <c r="C64" s="238"/>
      <c r="D64" s="238"/>
      <c r="E64" s="238"/>
      <c r="F64" s="238"/>
      <c r="G64" s="238"/>
      <c r="H64" s="238"/>
      <c r="I64" s="239"/>
    </row>
  </sheetData>
  <mergeCells count="1">
    <mergeCell ref="A60:I60"/>
  </mergeCells>
  <phoneticPr fontId="51"/>
  <hyperlinks>
    <hyperlink ref="B61" r:id="rId1" xr:uid="{F5CE532B-170C-4E35-9A14-D13481B9F086}"/>
  </hyperlinks>
  <pageMargins left="0.7" right="0.7" top="0.75" bottom="0.75" header="0.3" footer="0.3"/>
  <pageSetup paperSize="9"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E1544DD52F4047A5F4DA37D80E17A5" ma:contentTypeVersion="13" ma:contentTypeDescription="新しいドキュメントを作成します。" ma:contentTypeScope="" ma:versionID="31516ca7c9b83c5cf2465f68026137cb">
  <xsd:schema xmlns:xsd="http://www.w3.org/2001/XMLSchema" xmlns:xs="http://www.w3.org/2001/XMLSchema" xmlns:p="http://schemas.microsoft.com/office/2006/metadata/properties" xmlns:ns2="fe20761f-fc12-4925-8dea-c3c52177d04e" xmlns:ns3="9124df3a-4886-4351-b625-7185a48edc48" targetNamespace="http://schemas.microsoft.com/office/2006/metadata/properties" ma:root="true" ma:fieldsID="4b1e48f620792bbad5f6954c74c2dc1a" ns2:_="" ns3:_="">
    <xsd:import namespace="fe20761f-fc12-4925-8dea-c3c52177d04e"/>
    <xsd:import namespace="9124df3a-4886-4351-b625-7185a48edc4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0761f-fc12-4925-8dea-c3c52177d0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b90fcb2-0e72-4f40-957a-366a9ed837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4df3a-4886-4351-b625-7185a48edc4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1ed82e-3b98-4ce8-add7-a591bf09a2a3}" ma:internalName="TaxCatchAll" ma:showField="CatchAllData" ma:web="9124df3a-4886-4351-b625-7185a48edc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124df3a-4886-4351-b625-7185a48edc48" xsi:nil="true"/>
    <lcf76f155ced4ddcb4097134ff3c332f xmlns="fe20761f-fc12-4925-8dea-c3c52177d0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7BED21-31FD-4CA2-914F-46512CE6F8E9}">
  <ds:schemaRefs>
    <ds:schemaRef ds:uri="http://schemas.microsoft.com/sharepoint/v3/contenttype/forms"/>
  </ds:schemaRefs>
</ds:datastoreItem>
</file>

<file path=customXml/itemProps2.xml><?xml version="1.0" encoding="utf-8"?>
<ds:datastoreItem xmlns:ds="http://schemas.openxmlformats.org/officeDocument/2006/customXml" ds:itemID="{48717F86-D279-4CFB-8073-B9A18D0E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0761f-fc12-4925-8dea-c3c52177d04e"/>
    <ds:schemaRef ds:uri="9124df3a-4886-4351-b625-7185a48edc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94ED8D-F682-4625-A3A7-34822CF64BCF}">
  <ds:schemaRefs>
    <ds:schemaRef ds:uri="http://purl.org/dc/terms/"/>
    <ds:schemaRef ds:uri="http://purl.org/dc/elements/1.1/"/>
    <ds:schemaRef ds:uri="http://purl.org/dc/dcmitype/"/>
    <ds:schemaRef ds:uri="fe20761f-fc12-4925-8dea-c3c52177d04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9124df3a-4886-4351-b625-7185a48edc48"/>
    <ds:schemaRef ds:uri="http://schemas.openxmlformats.org/package/2006/metadata/core-properties"/>
  </ds:schemaRefs>
</ds:datastoreItem>
</file>

<file path=docMetadata/LabelInfo.xml><?xml version="1.0" encoding="utf-8"?>
<clbl:labelList xmlns:clbl="http://schemas.microsoft.com/office/2020/mipLabelMetadata">
  <clbl:label id="{2183707f-0809-464c-bc9c-2ca914e2d8ac}" enabled="1" method="Privileged" siteId="{f4f31624-3384-49df-a4d0-4e04fada37e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春季・会長杯・選手権・冬季</vt:lpstr>
      <vt:lpstr>ダンロップ（変更中）</vt:lpstr>
      <vt:lpstr>高校生以下大会</vt:lpstr>
      <vt:lpstr>使い方と注意</vt:lpstr>
      <vt:lpstr>オープン大会申込用紙</vt:lpstr>
      <vt:lpstr>登録更新等</vt:lpstr>
      <vt:lpstr>高校生以下大会!Print_Area</vt:lpstr>
      <vt:lpstr>春季・会長杯・選手権・冬季!Print_Area</vt:lpstr>
      <vt:lpstr>春季・会長杯・選手権・冬季!Print_Titles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kobayashishigeru</dc:creator>
  <cp:lastModifiedBy>shigeru kobayashi</cp:lastModifiedBy>
  <cp:lastPrinted>2025-01-31T06:13:46Z</cp:lastPrinted>
  <dcterms:created xsi:type="dcterms:W3CDTF">2013-03-12T11:18:52Z</dcterms:created>
  <dcterms:modified xsi:type="dcterms:W3CDTF">2025-04-03T04:44:01Z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83707f-0809-464c-bc9c-2ca914e2d8ac_Enabled">
    <vt:lpwstr>true</vt:lpwstr>
  </property>
  <property fmtid="{D5CDD505-2E9C-101B-9397-08002B2CF9AE}" pid="3" name="MSIP_Label_2183707f-0809-464c-bc9c-2ca914e2d8ac_SetDate">
    <vt:lpwstr>2025-01-10T04:40:37Z</vt:lpwstr>
  </property>
  <property fmtid="{D5CDD505-2E9C-101B-9397-08002B2CF9AE}" pid="4" name="MSIP_Label_2183707f-0809-464c-bc9c-2ca914e2d8ac_Method">
    <vt:lpwstr>Standard</vt:lpwstr>
  </property>
  <property fmtid="{D5CDD505-2E9C-101B-9397-08002B2CF9AE}" pid="5" name="MSIP_Label_2183707f-0809-464c-bc9c-2ca914e2d8ac_Name">
    <vt:lpwstr>公開可能情報</vt:lpwstr>
  </property>
  <property fmtid="{D5CDD505-2E9C-101B-9397-08002B2CF9AE}" pid="6" name="MSIP_Label_2183707f-0809-464c-bc9c-2ca914e2d8ac_SiteId">
    <vt:lpwstr>f4f31624-3384-49df-a4d0-4e04fada37e1</vt:lpwstr>
  </property>
  <property fmtid="{D5CDD505-2E9C-101B-9397-08002B2CF9AE}" pid="7" name="MSIP_Label_2183707f-0809-464c-bc9c-2ca914e2d8ac_ActionId">
    <vt:lpwstr>76ed2de6-4752-4e70-a1f0-407191f40d0a</vt:lpwstr>
  </property>
  <property fmtid="{D5CDD505-2E9C-101B-9397-08002B2CF9AE}" pid="8" name="MSIP_Label_2183707f-0809-464c-bc9c-2ca914e2d8ac_ContentBits">
    <vt:lpwstr>0</vt:lpwstr>
  </property>
  <property fmtid="{D5CDD505-2E9C-101B-9397-08002B2CF9AE}" pid="9" name="ContentTypeId">
    <vt:lpwstr>0x0101008EE1544DD52F4047A5F4DA37D80E17A5</vt:lpwstr>
  </property>
</Properties>
</file>